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RCHIVOSPATRICIAMARTINEZ\PLANES TIC\2025\PLAN DE TRATAMIENTO DE RIESGOS DE SEGURIDAD Y PRIVACIDAD DE LA INFORMACIÓN\"/>
    </mc:Choice>
  </mc:AlternateContent>
  <bookViews>
    <workbookView xWindow="0" yWindow="0" windowWidth="28800" windowHeight="12330" tabRatio="818" activeTab="9"/>
  </bookViews>
  <sheets>
    <sheet name="MATRIZ DE RIESGOS" sheetId="1" r:id="rId1"/>
    <sheet name="TIPO DE RIESGO" sheetId="9" r:id="rId2"/>
    <sheet name="AMENAZAS" sheetId="2" r:id="rId3"/>
    <sheet name="VULNERABILIDADES" sheetId="3" r:id="rId4"/>
    <sheet name="CONTEXTO " sheetId="4" r:id="rId5"/>
    <sheet name="CLASIFICACIÓN DEL RIESGO" sheetId="5" r:id="rId6"/>
    <sheet name="PROBABILIDAD" sheetId="6" r:id="rId7"/>
    <sheet name="IMPACTO" sheetId="7" r:id="rId8"/>
    <sheet name="VALORACIÓN DEL RIESGO" sheetId="8" r:id="rId9"/>
    <sheet name="PLAN DE TRATAMIENTO 2025" sheetId="11" r:id="rId10"/>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V47" i="11" l="1"/>
  <c r="U47" i="11"/>
  <c r="P47" i="11"/>
  <c r="Q47" i="11" s="1"/>
  <c r="O47" i="11"/>
  <c r="M47" i="11"/>
  <c r="V46" i="11"/>
  <c r="U46" i="11"/>
  <c r="Y46" i="11" s="1"/>
  <c r="Z46" i="11" s="1"/>
  <c r="P46" i="11"/>
  <c r="Q46" i="11" s="1"/>
  <c r="O46" i="11"/>
  <c r="M46" i="11"/>
  <c r="V45" i="11"/>
  <c r="U45" i="11"/>
  <c r="Y45" i="11" s="1"/>
  <c r="Z45" i="11" s="1"/>
  <c r="P45" i="11"/>
  <c r="Q45" i="11" s="1"/>
  <c r="O45" i="11"/>
  <c r="M45" i="11"/>
  <c r="V44" i="11"/>
  <c r="U44" i="11"/>
  <c r="Q44" i="11"/>
  <c r="P44" i="11"/>
  <c r="O44" i="11"/>
  <c r="M44" i="11"/>
  <c r="V43" i="11"/>
  <c r="U43" i="11"/>
  <c r="Y43" i="11" s="1"/>
  <c r="Z43" i="11" s="1"/>
  <c r="P43" i="11"/>
  <c r="Q43" i="11" s="1"/>
  <c r="O43" i="11"/>
  <c r="M43" i="11"/>
  <c r="V42" i="11"/>
  <c r="U42" i="11"/>
  <c r="Y42" i="11" s="1"/>
  <c r="Z42" i="11" s="1"/>
  <c r="P42" i="11"/>
  <c r="Q42" i="11" s="1"/>
  <c r="O42" i="11"/>
  <c r="M42" i="11"/>
  <c r="W47" i="11" s="1"/>
  <c r="X47" i="11" s="1"/>
  <c r="V41" i="11"/>
  <c r="U41" i="11"/>
  <c r="V40" i="11"/>
  <c r="U40" i="11"/>
  <c r="Q40" i="11"/>
  <c r="P40" i="11"/>
  <c r="O40" i="11"/>
  <c r="M40" i="11"/>
  <c r="V39" i="11"/>
  <c r="V38" i="11"/>
  <c r="U38" i="11"/>
  <c r="X37" i="11"/>
  <c r="AA37" i="11" s="1"/>
  <c r="W37" i="11"/>
  <c r="V37" i="11"/>
  <c r="U37" i="11"/>
  <c r="Y37" i="11" s="1"/>
  <c r="Z37" i="11" s="1"/>
  <c r="V36" i="11"/>
  <c r="U36" i="11"/>
  <c r="Y36" i="11" s="1"/>
  <c r="Z36" i="11" s="1"/>
  <c r="P36" i="11"/>
  <c r="Q36" i="11" s="1"/>
  <c r="O36" i="11"/>
  <c r="M36" i="11"/>
  <c r="V35" i="11"/>
  <c r="V34" i="11"/>
  <c r="U34" i="11"/>
  <c r="Y34" i="11" s="1"/>
  <c r="Z34" i="11" s="1"/>
  <c r="V33" i="11"/>
  <c r="U33" i="11"/>
  <c r="Y33" i="11" s="1"/>
  <c r="Z33" i="11" s="1"/>
  <c r="V32" i="11"/>
  <c r="U32" i="11"/>
  <c r="Q32" i="11"/>
  <c r="P32" i="11"/>
  <c r="O32" i="11"/>
  <c r="M32" i="11"/>
  <c r="U31" i="11"/>
  <c r="Y31" i="11" s="1"/>
  <c r="Z31" i="11" s="1"/>
  <c r="V29" i="11"/>
  <c r="V28" i="11"/>
  <c r="U28" i="11"/>
  <c r="Y28" i="11" s="1"/>
  <c r="Z28" i="11" s="1"/>
  <c r="V27" i="11"/>
  <c r="U27" i="11"/>
  <c r="Y27" i="11" s="1"/>
  <c r="Z27" i="11" s="1"/>
  <c r="V26" i="11"/>
  <c r="U26" i="11"/>
  <c r="W26" i="11" s="1"/>
  <c r="X26" i="11" s="1"/>
  <c r="Q26" i="11"/>
  <c r="P26" i="11"/>
  <c r="O26" i="11"/>
  <c r="M26" i="11"/>
  <c r="W36" i="11" s="1"/>
  <c r="X36" i="11" s="1"/>
  <c r="AA36" i="11" s="1"/>
  <c r="V25" i="11"/>
  <c r="U25" i="11"/>
  <c r="Y25" i="11" s="1"/>
  <c r="Z25" i="11" s="1"/>
  <c r="Q25" i="11"/>
  <c r="P25" i="11"/>
  <c r="O25" i="11"/>
  <c r="M25" i="11"/>
  <c r="W24" i="11"/>
  <c r="X24" i="11" s="1"/>
  <c r="AA24" i="11" s="1"/>
  <c r="V24" i="11"/>
  <c r="U24" i="11"/>
  <c r="Y24" i="11" s="1"/>
  <c r="Z24" i="11" s="1"/>
  <c r="V23" i="11"/>
  <c r="U23" i="11"/>
  <c r="Y23" i="11" s="1"/>
  <c r="Z23" i="11" s="1"/>
  <c r="P23" i="11"/>
  <c r="Q23" i="11" s="1"/>
  <c r="O23" i="11"/>
  <c r="M23" i="11"/>
  <c r="V22" i="11"/>
  <c r="U22" i="11"/>
  <c r="W22" i="11" s="1"/>
  <c r="X22" i="11" s="1"/>
  <c r="W21" i="11"/>
  <c r="X21" i="11" s="1"/>
  <c r="V21" i="11"/>
  <c r="U21" i="11"/>
  <c r="Y21" i="11" s="1"/>
  <c r="Z21" i="11" s="1"/>
  <c r="V20" i="11"/>
  <c r="U20" i="11"/>
  <c r="Y20" i="11" s="1"/>
  <c r="Z20" i="11" s="1"/>
  <c r="V19" i="11"/>
  <c r="U19" i="11"/>
  <c r="P19" i="11"/>
  <c r="Q19" i="11" s="1"/>
  <c r="O19" i="11"/>
  <c r="M19" i="11"/>
  <c r="V18" i="11"/>
  <c r="U18" i="11"/>
  <c r="W18" i="11" s="1"/>
  <c r="X18" i="11" s="1"/>
  <c r="V17" i="11"/>
  <c r="U17" i="11"/>
  <c r="Y17" i="11" s="1"/>
  <c r="Z17" i="11" s="1"/>
  <c r="Q17" i="11"/>
  <c r="P17" i="11"/>
  <c r="O17" i="11"/>
  <c r="M17" i="11"/>
  <c r="W16" i="11"/>
  <c r="X16" i="11" s="1"/>
  <c r="V16" i="11"/>
  <c r="U16" i="11"/>
  <c r="P16" i="11"/>
  <c r="Q16" i="11" s="1"/>
  <c r="O16" i="11"/>
  <c r="M16" i="11"/>
  <c r="V15" i="11"/>
  <c r="U15" i="11"/>
  <c r="Y15" i="11" s="1"/>
  <c r="Z15" i="11" s="1"/>
  <c r="V14" i="11"/>
  <c r="U14" i="11"/>
  <c r="W14" i="11" s="1"/>
  <c r="X14" i="11" s="1"/>
  <c r="W13" i="11"/>
  <c r="X13" i="11" s="1"/>
  <c r="V13" i="11"/>
  <c r="U13" i="11"/>
  <c r="Y13" i="11" s="1"/>
  <c r="Z13" i="11" s="1"/>
  <c r="V12" i="11"/>
  <c r="U12" i="11"/>
  <c r="Y12" i="11" s="1"/>
  <c r="Z12" i="11" s="1"/>
  <c r="P12" i="11"/>
  <c r="Q12" i="11" s="1"/>
  <c r="O12" i="11"/>
  <c r="M12" i="11"/>
  <c r="V11" i="11"/>
  <c r="U11" i="11"/>
  <c r="Y11" i="11" s="1"/>
  <c r="Z11" i="11" s="1"/>
  <c r="V10" i="11"/>
  <c r="U10" i="11"/>
  <c r="V8" i="11"/>
  <c r="U8" i="11"/>
  <c r="Y8" i="11" s="1"/>
  <c r="Z8" i="11" s="1"/>
  <c r="Q8" i="11"/>
  <c r="P8" i="11"/>
  <c r="O8" i="11"/>
  <c r="M8" i="11"/>
  <c r="W40" i="11" l="1"/>
  <c r="X40" i="11" s="1"/>
  <c r="W12" i="11"/>
  <c r="X12" i="11" s="1"/>
  <c r="Y16" i="11"/>
  <c r="Z16" i="11" s="1"/>
  <c r="AA16" i="11" s="1"/>
  <c r="Y19" i="11"/>
  <c r="Z19" i="11" s="1"/>
  <c r="W20" i="11"/>
  <c r="X20" i="11" s="1"/>
  <c r="W31" i="11"/>
  <c r="X31" i="11" s="1"/>
  <c r="W38" i="11"/>
  <c r="X38" i="11" s="1"/>
  <c r="AA38" i="11" s="1"/>
  <c r="W42" i="11"/>
  <c r="X42" i="11" s="1"/>
  <c r="AA42" i="11" s="1"/>
  <c r="W46" i="11"/>
  <c r="X46" i="11" s="1"/>
  <c r="W32" i="11"/>
  <c r="X32" i="11" s="1"/>
  <c r="W44" i="11"/>
  <c r="X44" i="11" s="1"/>
  <c r="W8" i="11"/>
  <c r="X8" i="11" s="1"/>
  <c r="W17" i="11"/>
  <c r="X17" i="11" s="1"/>
  <c r="W25" i="11"/>
  <c r="X25" i="11" s="1"/>
  <c r="W28" i="11"/>
  <c r="X28" i="11" s="1"/>
  <c r="AA28" i="11" s="1"/>
  <c r="W34" i="11"/>
  <c r="X34" i="11" s="1"/>
  <c r="Y41" i="11"/>
  <c r="Z41" i="11" s="1"/>
  <c r="Y47" i="11"/>
  <c r="Z47" i="11" s="1"/>
  <c r="AA47" i="11" s="1"/>
  <c r="W10" i="11"/>
  <c r="X10" i="11" s="1"/>
  <c r="AA12" i="11"/>
  <c r="AA13" i="11"/>
  <c r="AA20" i="11"/>
  <c r="AA21" i="11"/>
  <c r="AA46" i="11"/>
  <c r="AA31" i="11"/>
  <c r="AA34" i="11"/>
  <c r="AA8" i="11"/>
  <c r="AA17" i="11"/>
  <c r="AA25" i="11"/>
  <c r="Y10" i="11"/>
  <c r="Z10" i="11" s="1"/>
  <c r="AA10" i="11" s="1"/>
  <c r="Y14" i="11"/>
  <c r="Z14" i="11" s="1"/>
  <c r="AA14" i="11" s="1"/>
  <c r="Y32" i="11"/>
  <c r="Z32" i="11" s="1"/>
  <c r="AA32" i="11" s="1"/>
  <c r="Y38" i="11"/>
  <c r="Z38" i="11" s="1"/>
  <c r="Y40" i="11"/>
  <c r="Z40" i="11" s="1"/>
  <c r="AA40" i="11" s="1"/>
  <c r="Y44" i="11"/>
  <c r="Z44" i="11" s="1"/>
  <c r="Y18" i="11"/>
  <c r="Z18" i="11" s="1"/>
  <c r="AA18" i="11" s="1"/>
  <c r="W11" i="11"/>
  <c r="X11" i="11" s="1"/>
  <c r="AA11" i="11" s="1"/>
  <c r="W15" i="11"/>
  <c r="X15" i="11" s="1"/>
  <c r="AA15" i="11" s="1"/>
  <c r="W19" i="11"/>
  <c r="X19" i="11" s="1"/>
  <c r="W23" i="11"/>
  <c r="X23" i="11" s="1"/>
  <c r="AA23" i="11" s="1"/>
  <c r="W27" i="11"/>
  <c r="X27" i="11" s="1"/>
  <c r="AA27" i="11" s="1"/>
  <c r="W33" i="11"/>
  <c r="X33" i="11" s="1"/>
  <c r="AA33" i="11" s="1"/>
  <c r="W41" i="11"/>
  <c r="X41" i="11" s="1"/>
  <c r="AA41" i="11" s="1"/>
  <c r="W45" i="11"/>
  <c r="X45" i="11" s="1"/>
  <c r="AA45" i="11" s="1"/>
  <c r="Y22" i="11"/>
  <c r="Z22" i="11" s="1"/>
  <c r="AA22" i="11" s="1"/>
  <c r="Y26" i="11"/>
  <c r="Z26" i="11" s="1"/>
  <c r="AA26" i="11" s="1"/>
  <c r="W43" i="11"/>
  <c r="X43" i="11" s="1"/>
  <c r="AA43" i="11" s="1"/>
  <c r="V8" i="1"/>
  <c r="AA19" i="11" l="1"/>
  <c r="AA44" i="11"/>
  <c r="W47" i="1"/>
  <c r="V47" i="1"/>
  <c r="Q47" i="1"/>
  <c r="R47" i="1" s="1"/>
  <c r="P47" i="1"/>
  <c r="N47" i="1"/>
  <c r="X46" i="1"/>
  <c r="Y46" i="1" s="1"/>
  <c r="W46" i="1"/>
  <c r="V46" i="1"/>
  <c r="Q46" i="1"/>
  <c r="R46" i="1" s="1"/>
  <c r="P46" i="1"/>
  <c r="N46" i="1"/>
  <c r="W45" i="1"/>
  <c r="V45" i="1"/>
  <c r="Q45" i="1"/>
  <c r="R45" i="1" s="1"/>
  <c r="P45" i="1"/>
  <c r="N45" i="1"/>
  <c r="W44" i="1"/>
  <c r="V44" i="1"/>
  <c r="Q44" i="1"/>
  <c r="R44" i="1" s="1"/>
  <c r="P44" i="1"/>
  <c r="N44" i="1"/>
  <c r="W43" i="1"/>
  <c r="V43" i="1"/>
  <c r="R43" i="1"/>
  <c r="Q43" i="1"/>
  <c r="P43" i="1"/>
  <c r="N43" i="1"/>
  <c r="X42" i="1"/>
  <c r="Y42" i="1" s="1"/>
  <c r="W42" i="1"/>
  <c r="V42" i="1"/>
  <c r="Q42" i="1"/>
  <c r="R42" i="1" s="1"/>
  <c r="P42" i="1"/>
  <c r="N42" i="1"/>
  <c r="W41" i="1"/>
  <c r="V41" i="1"/>
  <c r="Z40" i="1"/>
  <c r="AA40" i="1" s="1"/>
  <c r="W40" i="1"/>
  <c r="V40" i="1"/>
  <c r="Q40" i="1"/>
  <c r="R40" i="1" s="1"/>
  <c r="P40" i="1"/>
  <c r="N40" i="1"/>
  <c r="W39" i="1"/>
  <c r="W38" i="1"/>
  <c r="V38" i="1"/>
  <c r="Z38" i="1" s="1"/>
  <c r="AA38" i="1" s="1"/>
  <c r="W37" i="1"/>
  <c r="V37" i="1"/>
  <c r="X37" i="1" s="1"/>
  <c r="Y37" i="1" s="1"/>
  <c r="W36" i="1"/>
  <c r="V36" i="1"/>
  <c r="Z36" i="1" s="1"/>
  <c r="AA36" i="1" s="1"/>
  <c r="Q36" i="1"/>
  <c r="R36" i="1" s="1"/>
  <c r="P36" i="1"/>
  <c r="N36" i="1"/>
  <c r="W35" i="1"/>
  <c r="W34" i="1"/>
  <c r="V34" i="1"/>
  <c r="Z34" i="1" s="1"/>
  <c r="AA34" i="1" s="1"/>
  <c r="W33" i="1"/>
  <c r="V33" i="1"/>
  <c r="W32" i="1"/>
  <c r="V32" i="1"/>
  <c r="Z32" i="1" s="1"/>
  <c r="AA32" i="1" s="1"/>
  <c r="R32" i="1"/>
  <c r="Q32" i="1"/>
  <c r="P32" i="1"/>
  <c r="N32" i="1"/>
  <c r="V31" i="1"/>
  <c r="Z31" i="1" s="1"/>
  <c r="AA31" i="1" s="1"/>
  <c r="W29" i="1"/>
  <c r="W28" i="1"/>
  <c r="V28" i="1"/>
  <c r="Z28" i="1" s="1"/>
  <c r="AA28" i="1" s="1"/>
  <c r="W27" i="1"/>
  <c r="V27" i="1"/>
  <c r="X27" i="1" s="1"/>
  <c r="Y27" i="1" s="1"/>
  <c r="Z26" i="1"/>
  <c r="AA26" i="1" s="1"/>
  <c r="W26" i="1"/>
  <c r="V26" i="1"/>
  <c r="R26" i="1"/>
  <c r="Q26" i="1"/>
  <c r="P26" i="1"/>
  <c r="N26" i="1"/>
  <c r="X41" i="1" s="1"/>
  <c r="Y41" i="1" s="1"/>
  <c r="Y25" i="1"/>
  <c r="AB25" i="1" s="1"/>
  <c r="X25" i="1"/>
  <c r="W25" i="1"/>
  <c r="V25" i="1"/>
  <c r="Z25" i="1" s="1"/>
  <c r="AA25" i="1" s="1"/>
  <c r="R25" i="1"/>
  <c r="Q25" i="1"/>
  <c r="P25" i="1"/>
  <c r="N25" i="1"/>
  <c r="X24" i="1"/>
  <c r="Y24" i="1" s="1"/>
  <c r="W24" i="1"/>
  <c r="V24" i="1"/>
  <c r="Z24" i="1" s="1"/>
  <c r="AA24" i="1" s="1"/>
  <c r="W23" i="1"/>
  <c r="V23" i="1"/>
  <c r="X23" i="1" s="1"/>
  <c r="Y23" i="1" s="1"/>
  <c r="Q23" i="1"/>
  <c r="R23" i="1" s="1"/>
  <c r="P23" i="1"/>
  <c r="N23" i="1"/>
  <c r="Z22" i="1"/>
  <c r="AA22" i="1" s="1"/>
  <c r="W22" i="1"/>
  <c r="V22" i="1"/>
  <c r="X22" i="1" s="1"/>
  <c r="Y22" i="1" s="1"/>
  <c r="W21" i="1"/>
  <c r="V21" i="1"/>
  <c r="Z21" i="1" s="1"/>
  <c r="AA21" i="1" s="1"/>
  <c r="W20" i="1"/>
  <c r="V20" i="1"/>
  <c r="Z20" i="1" s="1"/>
  <c r="AA20" i="1" s="1"/>
  <c r="W19" i="1"/>
  <c r="V19" i="1"/>
  <c r="Z19" i="1" s="1"/>
  <c r="AA19" i="1" s="1"/>
  <c r="Q19" i="1"/>
  <c r="R19" i="1" s="1"/>
  <c r="P19" i="1"/>
  <c r="N19" i="1"/>
  <c r="W18" i="1"/>
  <c r="V18" i="1"/>
  <c r="X18" i="1" s="1"/>
  <c r="Y18" i="1" s="1"/>
  <c r="W17" i="1"/>
  <c r="V17" i="1"/>
  <c r="Z17" i="1" s="1"/>
  <c r="AA17" i="1" s="1"/>
  <c r="Q17" i="1"/>
  <c r="R17" i="1" s="1"/>
  <c r="P17" i="1"/>
  <c r="N17" i="1"/>
  <c r="X16" i="1"/>
  <c r="Y16" i="1" s="1"/>
  <c r="W16" i="1"/>
  <c r="V16" i="1"/>
  <c r="Q16" i="1"/>
  <c r="R16" i="1" s="1"/>
  <c r="P16" i="1"/>
  <c r="N16" i="1"/>
  <c r="W15" i="1"/>
  <c r="V15" i="1"/>
  <c r="Z15" i="1" s="1"/>
  <c r="AA15" i="1" s="1"/>
  <c r="W14" i="1"/>
  <c r="V14" i="1"/>
  <c r="X14" i="1" s="1"/>
  <c r="Y14" i="1" s="1"/>
  <c r="X13" i="1"/>
  <c r="Y13" i="1" s="1"/>
  <c r="W13" i="1"/>
  <c r="V13" i="1"/>
  <c r="Z13" i="1" s="1"/>
  <c r="AA13" i="1" s="1"/>
  <c r="W12" i="1"/>
  <c r="V12" i="1"/>
  <c r="Q12" i="1"/>
  <c r="R12" i="1" s="1"/>
  <c r="P12" i="1"/>
  <c r="N12" i="1"/>
  <c r="W11" i="1"/>
  <c r="V11" i="1"/>
  <c r="Z11" i="1" s="1"/>
  <c r="AA11" i="1" s="1"/>
  <c r="W10" i="1"/>
  <c r="V10" i="1"/>
  <c r="Z10" i="1" s="1"/>
  <c r="AA10" i="1" s="1"/>
  <c r="W8" i="1"/>
  <c r="Q8" i="1"/>
  <c r="R8" i="1" s="1"/>
  <c r="P8" i="1"/>
  <c r="N8" i="1"/>
  <c r="X20" i="1" l="1"/>
  <c r="Y20" i="1" s="1"/>
  <c r="AB20" i="1" s="1"/>
  <c r="X21" i="1"/>
  <c r="Y21" i="1" s="1"/>
  <c r="AB21" i="1" s="1"/>
  <c r="X28" i="1"/>
  <c r="Y28" i="1" s="1"/>
  <c r="AB28" i="1" s="1"/>
  <c r="X31" i="1"/>
  <c r="Y31" i="1" s="1"/>
  <c r="AB31" i="1" s="1"/>
  <c r="Z41" i="1"/>
  <c r="AA41" i="1" s="1"/>
  <c r="X43" i="1"/>
  <c r="Y43" i="1" s="1"/>
  <c r="AB43" i="1" s="1"/>
  <c r="X45" i="1"/>
  <c r="Y45" i="1" s="1"/>
  <c r="Z45" i="1"/>
  <c r="AA45" i="1" s="1"/>
  <c r="X11" i="1"/>
  <c r="Y11" i="1" s="1"/>
  <c r="AB11" i="1" s="1"/>
  <c r="X15" i="1"/>
  <c r="Y15" i="1" s="1"/>
  <c r="X8" i="1"/>
  <c r="Y8" i="1" s="1"/>
  <c r="AB8" i="1" s="1"/>
  <c r="Z14" i="1"/>
  <c r="AA14" i="1" s="1"/>
  <c r="AB14" i="1" s="1"/>
  <c r="X17" i="1"/>
  <c r="Y17" i="1" s="1"/>
  <c r="AB17" i="1" s="1"/>
  <c r="AB22" i="1"/>
  <c r="AB24" i="1"/>
  <c r="Z27" i="1"/>
  <c r="AA27" i="1" s="1"/>
  <c r="X34" i="1"/>
  <c r="Y34" i="1" s="1"/>
  <c r="AB34" i="1" s="1"/>
  <c r="Z42" i="1"/>
  <c r="AA42" i="1" s="1"/>
  <c r="AB42" i="1" s="1"/>
  <c r="Z46" i="1"/>
  <c r="AA46" i="1" s="1"/>
  <c r="AB46" i="1" s="1"/>
  <c r="X47" i="1"/>
  <c r="Y47" i="1" s="1"/>
  <c r="X12" i="1"/>
  <c r="Y12" i="1" s="1"/>
  <c r="AB12" i="1" s="1"/>
  <c r="Z12" i="1"/>
  <c r="AA12" i="1" s="1"/>
  <c r="X32" i="1"/>
  <c r="Y32" i="1" s="1"/>
  <c r="AB32" i="1" s="1"/>
  <c r="X44" i="1"/>
  <c r="Y44" i="1" s="1"/>
  <c r="AB13" i="1"/>
  <c r="Z8" i="1"/>
  <c r="AA8" i="1" s="1"/>
  <c r="AB15" i="1"/>
  <c r="Z33" i="1"/>
  <c r="AA33" i="1" s="1"/>
  <c r="X33" i="1"/>
  <c r="Y33" i="1" s="1"/>
  <c r="X10" i="1"/>
  <c r="Y10" i="1" s="1"/>
  <c r="AB10" i="1" s="1"/>
  <c r="Z16" i="1"/>
  <c r="AA16" i="1" s="1"/>
  <c r="AB16" i="1" s="1"/>
  <c r="Z23" i="1"/>
  <c r="AA23" i="1" s="1"/>
  <c r="AB23" i="1" s="1"/>
  <c r="AB41" i="1"/>
  <c r="X26" i="1"/>
  <c r="Y26" i="1" s="1"/>
  <c r="AB26" i="1" s="1"/>
  <c r="AB27" i="1"/>
  <c r="X36" i="1"/>
  <c r="Y36" i="1" s="1"/>
  <c r="AB36" i="1" s="1"/>
  <c r="X40" i="1"/>
  <c r="Y40" i="1" s="1"/>
  <c r="AB40" i="1" s="1"/>
  <c r="Z18" i="1"/>
  <c r="AA18" i="1" s="1"/>
  <c r="AB18" i="1" s="1"/>
  <c r="X19" i="1"/>
  <c r="Y19" i="1" s="1"/>
  <c r="AB19" i="1" s="1"/>
  <c r="X38" i="1"/>
  <c r="Y38" i="1" s="1"/>
  <c r="AB38" i="1" s="1"/>
  <c r="Z44" i="1"/>
  <c r="AA44" i="1" s="1"/>
  <c r="Z37" i="1"/>
  <c r="AA37" i="1" s="1"/>
  <c r="AB37" i="1" s="1"/>
  <c r="Z43" i="1"/>
  <c r="AA43" i="1" s="1"/>
  <c r="Z47" i="1"/>
  <c r="AA47" i="1" s="1"/>
  <c r="AB44" i="1" l="1"/>
  <c r="AB47" i="1"/>
  <c r="AB33" i="1"/>
  <c r="AB45" i="1"/>
</calcChain>
</file>

<file path=xl/comments1.xml><?xml version="1.0" encoding="utf-8"?>
<comments xmlns="http://schemas.openxmlformats.org/spreadsheetml/2006/main">
  <authors>
    <author/>
  </authors>
  <commentList>
    <comment ref="I7" authorId="0" shapeId="0">
      <text>
        <r>
          <rPr>
            <sz val="11"/>
            <color rgb="FF000000"/>
            <rFont val="Calibri"/>
            <family val="2"/>
            <charset val="1"/>
          </rPr>
          <t>Describir la(s) posible(s) causa(s) que generan el riesgo
Ej: Mala proyección enla elaboración del presupuesto del proyecto.</t>
        </r>
      </text>
    </comment>
    <comment ref="K7" authorId="0" shapeId="0">
      <text>
        <r>
          <rPr>
            <sz val="11"/>
            <color rgb="FF000000"/>
            <rFont val="Calibri"/>
            <family val="2"/>
            <charset val="1"/>
          </rPr>
          <t xml:space="preserve">El riesgo identificado es de origen externo o interno
</t>
        </r>
      </text>
    </comment>
    <comment ref="L7" authorId="0" shapeId="0">
      <text>
        <r>
          <rPr>
            <sz val="11"/>
            <color rgb="FF000000"/>
            <rFont val="Calibri"/>
            <family val="2"/>
            <charset val="1"/>
          </rPr>
          <t>Mencionar todas las posibles consecuencias que genera el riesgo si se llega a materializar.</t>
        </r>
      </text>
    </comment>
    <comment ref="M7" authorId="0" shapeId="0">
      <text>
        <r>
          <rPr>
            <sz val="11"/>
            <color rgb="FF000000"/>
            <rFont val="Calibri"/>
            <family val="2"/>
            <charset val="1"/>
          </rPr>
          <t>Raro (1)
Improbable (2)
Posible (3)
Probable (4)
Casi Seguro (5)</t>
        </r>
      </text>
    </comment>
    <comment ref="O7" authorId="0" shapeId="0">
      <text>
        <r>
          <rPr>
            <sz val="11"/>
            <color rgb="FF000000"/>
            <rFont val="Calibri"/>
            <family val="2"/>
            <charset val="1"/>
          </rPr>
          <t>Insignificante (1)
Menor (2)
Moderado (3)
Mayor (4)
Catastrófico (5)</t>
        </r>
      </text>
    </comment>
    <comment ref="AE7" authorId="0" shapeId="0">
      <text>
        <r>
          <rPr>
            <sz val="11"/>
            <color rgb="FF000000"/>
            <rFont val="Calibri"/>
            <family val="2"/>
            <charset val="1"/>
          </rPr>
          <t>describir planes de acción, actividades o tareas propuestos para evitar, reducir, transferir, asumir o compartir los riesgos.</t>
        </r>
      </text>
    </comment>
  </commentList>
</comments>
</file>

<file path=xl/comments2.xml><?xml version="1.0" encoding="utf-8"?>
<comments xmlns="http://schemas.openxmlformats.org/spreadsheetml/2006/main">
  <authors>
    <author/>
  </authors>
  <commentList>
    <comment ref="B6" authorId="0" shapeId="0">
      <text>
        <r>
          <rPr>
            <sz val="11"/>
            <color rgb="FF000000"/>
            <rFont val="Calibri"/>
            <family val="2"/>
            <charset val="1"/>
          </rPr>
          <t>El impacto de confidencialidad de la información se refiere a la pérdida o revelación de la misma. Cuando se habla de
información reservada institucional se hace alusión a aquella que por la razón de ser de la entidad solo puede ser conocida
y difundida al interior de la misma; así mismo, la sensibilidad de la información depende de la importancia que esta
tenga para el desarrollo de la misión de la entidad.</t>
        </r>
      </text>
    </comment>
    <comment ref="B12" authorId="0" shapeId="0">
      <text>
        <r>
          <rPr>
            <sz val="11"/>
            <color rgb="FF000000"/>
            <rFont val="Calibri"/>
            <family val="2"/>
            <charset val="1"/>
          </rPr>
          <t>El impacto de credibilidad se refiere a la pérdida de la misma frente a diferentes actores sociales o dentro de la entidad.</t>
        </r>
      </text>
    </comment>
    <comment ref="B18" authorId="0" shapeId="0">
      <text>
        <r>
          <rPr>
            <sz val="11"/>
            <color rgb="FF000000"/>
            <rFont val="Calibri"/>
            <family val="2"/>
            <charset val="1"/>
          </rPr>
          <t>El impacto legal se relaciona con las consecuencias legales para una entidad, determinadas por los riesgos relacionados
con el incumplimiento en su función administrativa, ejecución presupuestal y normatividad aplicable.</t>
        </r>
      </text>
    </comment>
    <comment ref="B24" authorId="0" shapeId="0">
      <text>
        <r>
          <rPr>
            <sz val="11"/>
            <color rgb="FF000000"/>
            <rFont val="Calibri"/>
            <family val="2"/>
            <charset val="1"/>
          </rPr>
          <t>El impacto operativo aplica en la mayoría de las entidades para los procesos clasificados como de apoyo, ya que sus riesgos
pueden afectar el normal desarrollo de otros procesos.</t>
        </r>
      </text>
    </comment>
  </commentList>
</comments>
</file>

<file path=xl/comments3.xml><?xml version="1.0" encoding="utf-8"?>
<comments xmlns="http://schemas.openxmlformats.org/spreadsheetml/2006/main">
  <authors>
    <author/>
  </authors>
  <commentList>
    <comment ref="H7" authorId="0" shapeId="0">
      <text>
        <r>
          <rPr>
            <sz val="11"/>
            <color rgb="FF000000"/>
            <rFont val="Calibri"/>
            <family val="2"/>
            <charset val="1"/>
          </rPr>
          <t>Describir la(s) posible(s) causa(s) que generan el riesgo
Ej: Mala proyección enla elaboración del presupuesto del proyecto.</t>
        </r>
      </text>
    </comment>
    <comment ref="J7" authorId="0" shapeId="0">
      <text>
        <r>
          <rPr>
            <sz val="11"/>
            <color rgb="FF000000"/>
            <rFont val="Calibri"/>
            <family val="2"/>
            <charset val="1"/>
          </rPr>
          <t xml:space="preserve">El riesgo identificado es de origen externo o interno
</t>
        </r>
      </text>
    </comment>
    <comment ref="K7" authorId="0" shapeId="0">
      <text>
        <r>
          <rPr>
            <sz val="11"/>
            <color rgb="FF000000"/>
            <rFont val="Calibri"/>
            <family val="2"/>
            <charset val="1"/>
          </rPr>
          <t>Mencionar todas las posibles consecuencias que genera el riesgo si se llega a materializar.</t>
        </r>
      </text>
    </comment>
    <comment ref="L7" authorId="0" shapeId="0">
      <text>
        <r>
          <rPr>
            <sz val="11"/>
            <color rgb="FF000000"/>
            <rFont val="Calibri"/>
            <family val="2"/>
            <charset val="1"/>
          </rPr>
          <t>Raro (1)
Improbable (2)
Posible (3)
Probable (4)
Casi Seguro (5)</t>
        </r>
      </text>
    </comment>
    <comment ref="N7" authorId="0" shapeId="0">
      <text>
        <r>
          <rPr>
            <sz val="11"/>
            <color rgb="FF000000"/>
            <rFont val="Calibri"/>
            <family val="2"/>
            <charset val="1"/>
          </rPr>
          <t>Insignificante (1)
Menor (2)
Moderado (3)
Mayor (4)
Catastrófico (5)</t>
        </r>
      </text>
    </comment>
    <comment ref="AD7" authorId="0" shapeId="0">
      <text>
        <r>
          <rPr>
            <sz val="11"/>
            <color rgb="FF000000"/>
            <rFont val="Calibri"/>
            <family val="2"/>
            <charset val="1"/>
          </rPr>
          <t>describir planes de acción, actividades o tareas propuestos para evitar, reducir, transferir, asumir o compartir los riesgos.</t>
        </r>
      </text>
    </comment>
  </commentList>
</comments>
</file>

<file path=xl/sharedStrings.xml><?xml version="1.0" encoding="utf-8"?>
<sst xmlns="http://schemas.openxmlformats.org/spreadsheetml/2006/main" count="1592" uniqueCount="648">
  <si>
    <t>MATRIZ DE IDENTIFICACIÓN DE RIESGOS DE SEGURIDAD Y PRIVACIDAD DE LA INFORMACION</t>
  </si>
  <si>
    <t xml:space="preserve">Fecha de Aprobación: </t>
  </si>
  <si>
    <t>Fecha de actualización:</t>
  </si>
  <si>
    <t>Actualizado por:</t>
  </si>
  <si>
    <t>Revisado por:</t>
  </si>
  <si>
    <t>TIPO DE ACTIVO DE LA INFORMACIÓN</t>
  </si>
  <si>
    <t>ACTIVO</t>
  </si>
  <si>
    <t>IDENTIFICACION DEL RIESGO</t>
  </si>
  <si>
    <t>VALORACIÓN DEL RIESGO INHERENTE</t>
  </si>
  <si>
    <t>CONTROLES EXISTENTES</t>
  </si>
  <si>
    <t>ATRIBUTOS</t>
  </si>
  <si>
    <t>EVALUACIÓN DEL RIESGO RESIDUAL</t>
  </si>
  <si>
    <t>TRATAMIENTO AL RIESGO</t>
  </si>
  <si>
    <t>PLAN DE TRATAMIENTO DE RIESGOS</t>
  </si>
  <si>
    <t>RESPONSABLE</t>
  </si>
  <si>
    <t>SEGUIMIENTO</t>
  </si>
  <si>
    <t>No.</t>
  </si>
  <si>
    <t>TIPO DE RIESGO</t>
  </si>
  <si>
    <t>DESCRIPCIÓN DEL RIESGO</t>
  </si>
  <si>
    <t>ES UN RIESGO O UNA OPORTUNIDAD</t>
  </si>
  <si>
    <t>VULNERABILIDADES</t>
  </si>
  <si>
    <t>AMENAZAS</t>
  </si>
  <si>
    <t>CLASIFICACIÓN DEL RIESGO</t>
  </si>
  <si>
    <t xml:space="preserve">ORIGEN DEL RIESGO </t>
  </si>
  <si>
    <t>POSIBLES CONSECUENCIAS</t>
  </si>
  <si>
    <t>PROBABILIDAD</t>
  </si>
  <si>
    <t>%</t>
  </si>
  <si>
    <t>IMPACTO</t>
  </si>
  <si>
    <t xml:space="preserve">VALORACIÓN </t>
  </si>
  <si>
    <t>Tipo de Control</t>
  </si>
  <si>
    <t>Modo de Ejecución</t>
  </si>
  <si>
    <t>Afectación</t>
  </si>
  <si>
    <t>Calificación</t>
  </si>
  <si>
    <t>Probabilidad Residual Final</t>
  </si>
  <si>
    <t xml:space="preserve">Impacto Residual </t>
  </si>
  <si>
    <t>Zona de Riesgo Residual</t>
  </si>
  <si>
    <t>CONTROLES 
NORMA ISO 27001</t>
  </si>
  <si>
    <t>ACCIONES O TAREAS</t>
  </si>
  <si>
    <t>PERIODO</t>
  </si>
  <si>
    <t>FECHA DE SEGUIMIENTO</t>
  </si>
  <si>
    <t>INDICADORES</t>
  </si>
  <si>
    <t>AMENAZA</t>
  </si>
  <si>
    <t>Servicio</t>
  </si>
  <si>
    <t>Internet</t>
  </si>
  <si>
    <t>R1</t>
  </si>
  <si>
    <t>Pérdida de Disponibilidad</t>
  </si>
  <si>
    <t>Probalidad de afectacion económica, legal y de la imagen institucional,  por la no prestación oportuna del servicio debido a fallos en las comunicaciones</t>
  </si>
  <si>
    <t>Riesgo</t>
  </si>
  <si>
    <t>Ausencia de acuerdos de nivel de servicio o insuficiencia de los mismos
Conexión deficiente de los cables 
Procedimientos inadecuados de contratación
Ausencia del personal
Ausencia de protección física de la edificación (Puertas y ventanas)
Ausencia de procedimientos de control de cambios</t>
  </si>
  <si>
    <t>Fallos en la prestación del servicio de los proveedores de internet
Fallos en el proceso de contratación del proveedor de internet
Falla en los equipos de telecomunicaciones de la entidad
Personal Técnico no idóneo en la entidad
Insuficiencia de personal
Daños ocasionados por terceros sobre la infraestructura del proveedor
Cambio de proveedor</t>
  </si>
  <si>
    <t xml:space="preserve">Estratégico
Operativo
Cumplimiento
</t>
  </si>
  <si>
    <t>Interno y Externo</t>
  </si>
  <si>
    <t>Interrupción de los servicios 
Pérdida de imagen, Credibilidad, Confianza
Demandas por parte de los usuarios afectados,
Sanciones disciplinarias y económicas,
Quejas por parte de los usuarios
Incumplimiento de los objetivos de la entidad</t>
  </si>
  <si>
    <t>Redundancia con proveedor de internet alterno</t>
  </si>
  <si>
    <t>Preventivo</t>
  </si>
  <si>
    <t>Manual</t>
  </si>
  <si>
    <t>Reducir</t>
  </si>
  <si>
    <t>A.11.2.2 SERVICIOS DE SUMINISTRO 
Los equipos se deben proteger contra fallas de energía y otras interrupciones causadas por fallas en los servicios de suministro.</t>
  </si>
  <si>
    <t>Eficacia</t>
  </si>
  <si>
    <t>A.15.1.3 CADENA DE SUMINISTO DE TECNOLOGIA DE INFORMACION Y COMUNICACION: Los acuerdos con proveedores deben incluir requisitos para tratar los riesgos de seguridad de la información asociados con la cadena de suministro de productos y servicios de tecnología de información y comunicación.</t>
  </si>
  <si>
    <t>Renovación automática del contrato de servicio de internet alterno</t>
  </si>
  <si>
    <t>A.7.1.1 SELECCION: Las verificaciones de los antecedentes de todos los candidatos a un empleo se deben llevar a cabo de acuerdo con las leyes, reglamentaciones y ética pertinentes y deben ser proporcionales a los requisitos de negocio, a la clasificación de la información a que se va a tener acceso y a los riesgos percibidos.</t>
  </si>
  <si>
    <t>Efectividad</t>
  </si>
  <si>
    <t>Disminución en el tiempo de respuesta para la recuperación del servicio</t>
  </si>
  <si>
    <t>A.15.2.2 GESTION DE CAMBIOS EN LOS SERVICIOS DE LOS PROVEEDORES: Se deben gestionar los cambios en el suministro de servicios por parte de los proveedores, incluido el mantenimiento y las mejoras de las políticas, procedimientos y controles de seguridad de la información existentes, teniendo en cuenta la criticidad de la información, sistemas y procesos de negocio involucrados, y la rrevaluación de los riesgos.</t>
  </si>
  <si>
    <t>Correo electrónico</t>
  </si>
  <si>
    <t>R2</t>
  </si>
  <si>
    <t xml:space="preserve">Probalidad de afectacion económica y legal por no acceso a la información y medios de comunicación debido la indisponibilidad del correo electrónico corporativo </t>
  </si>
  <si>
    <t>Ausencia de acuerdos de nivel de servicio o insuficiencia de los mismos
Conexión deficiente de los cables 
Procedimientos inadecuados de contratación
Ausencia del personal
Ausencia de protección física de la edificación (Puertas y ventanas)
Ausencia de procedimientos de control de cambios
Copia no controlada
Ausencia de políticas sobre el uso de correo electrónico
Ausencia de esquemas de reemplazo periódico</t>
  </si>
  <si>
    <t>Fallos en la prestación del servicio del proveedor de correo electrónico
Fallos en el proceso de contratación del proveedor de correo electrónico
Falla en los equipos de telecomunicaciones de la entidad
Personal Técnico no idóneo en la entidad
Insuficiencia de personal para la gestión del correo
Cambio de proveedor
Ausencia de copias de seguridad de correo electrónico
Mal uso del correo electrónico (contraseñas débiles o compartidas, ingreso a correos de dudosa procedencia, 
Uso del correo para fines personales, 
Falta de depuración de la información para liberación de espacio</t>
  </si>
  <si>
    <t>Interno</t>
  </si>
  <si>
    <t xml:space="preserve">Sanciones por no entrega o entrega extemporanea de informes a entes de control y repuestas a derechos de petición
Sanciones disciplinarias o retraso en el cumplimiento de los objetivos de la entidad por no entrega de información a peticiones internas realizadas por las dependencias de la entidad o externas de terceros.
</t>
  </si>
  <si>
    <t>Copias de seguriad por retiro o cambio de funcionarios</t>
  </si>
  <si>
    <t>Detectivo</t>
  </si>
  <si>
    <t>A.12.3.1 RESPALDO DE LA INFORMACION: Se deben hacer copias de respaldo de la información, software e imágenes de los sistemas, y ponerlas a prueba regularmente de acuerdo con una política de copias de respaldo acordadas.</t>
  </si>
  <si>
    <t>Realizar copias de seguridad a los correos corporativos de manera periódica y programada</t>
  </si>
  <si>
    <t>Número de copias de seguridad realizadas</t>
  </si>
  <si>
    <t>A.9.2.6 RETIRO O AJUSTE DE LOS DERECHOS DE ACCESO : Los derechos de acceso de todos los empleados y de usuarios externos a la información y a las instalaciones de procesamiento de información se deben retirar al terminar su empleo, contrato o acuerdo, o se deben ajustar cuando se hagan cambios.</t>
  </si>
  <si>
    <t>Número de correos depurados</t>
  </si>
  <si>
    <t>A. 13.2.3 MENSAJERIA ELECTRONICA: Se debe  proteger adecuadamente la información incluida en la  mensajería electrónica.</t>
  </si>
  <si>
    <t>Cantidad de personal capacitado</t>
  </si>
  <si>
    <t>Almacenamiento NAS alta disponibilidad en la nube</t>
  </si>
  <si>
    <t>R3</t>
  </si>
  <si>
    <t xml:space="preserve">Probalidad de afectacion económica y legal por no acceso a la información debido la indisponibilidad de copias de seguridad  </t>
  </si>
  <si>
    <t>Conexión deficiente de los cables 
Procedimientos inadecuados de contratación
Ausencia del personal
Ausencia de protección física de la edificación (Puertas y ventanas)
Ausencia de procedimientos de control de cambios
Copia no controlada
Ausencia de esquemas de reemplazo periódico
/Instalación fallida de los medios de almacenamiento</t>
  </si>
  <si>
    <t xml:space="preserve">Fallos en la prestación del servicio del proveedor
Fallos en el proceso de contratación del proveedor 
Falla en los equipos de telecomunicaciones de la entidad
Personal Técnico no idóneo en la entidad
Insuficiencia de personal para la gestión de copias 
Cambio de proveedor
Ausencia de copias de seguridad 
Mal uso del servicio de almacenamiento
Ausencia de procedimientos de gestión de almacenamiento </t>
  </si>
  <si>
    <t>Cumplimiento</t>
  </si>
  <si>
    <t>Externo</t>
  </si>
  <si>
    <t xml:space="preserve">Sanciones por no entrega o entrega extemporanea de información a entes de control y repuestas a derechos de petición
Sanciones disciplinarias o retraso en el cumplimiento de los objetivos de la entidad por no entrega de información a peticiones internas realizadas por las dependencias de la entidad o externas de terceros.
</t>
  </si>
  <si>
    <t>Uso de contraseñas seguras</t>
  </si>
  <si>
    <t>Tirmestral</t>
  </si>
  <si>
    <t>Hosting servidores tipo cloud privado</t>
  </si>
  <si>
    <t>R4</t>
  </si>
  <si>
    <t>Pérdida de Integridad y Confidencialidad</t>
  </si>
  <si>
    <t xml:space="preserve">Probabilidad de afectación de la imágen por  modificación no autorizada de la información debido al al acceso no autorizado al hosting </t>
  </si>
  <si>
    <t>Ausencia de acuerdos de nivel de servicio o insuficiencia de los mismos
Ausencia de disposición en los contratos con clientes o terceras partes
Gestión deficiente de las contraseñas</t>
  </si>
  <si>
    <t xml:space="preserve">Fallos de seguridad por parte del proveedor
Contraseñas débiles
</t>
  </si>
  <si>
    <t>Imagen</t>
  </si>
  <si>
    <t xml:space="preserve">
Pérdida de imagen, Credibilidad, Confianza</t>
  </si>
  <si>
    <t>Compartir</t>
  </si>
  <si>
    <t>A.9.4.3 SISTEMA DE GESTION DE CONTRASEÑAS: Los sistemas de gestión de contraseñas deben ser interactivos y deben asegurar la calidad de las contraseñas.</t>
  </si>
  <si>
    <t>Hardware</t>
  </si>
  <si>
    <t>Servidores</t>
  </si>
  <si>
    <t>R5</t>
  </si>
  <si>
    <t>Pérdida de Disponibilidad e Integridad</t>
  </si>
  <si>
    <t>Probabilidad de afectación financiera por no acceso al sistema de información debido a daño en los servidores</t>
  </si>
  <si>
    <t>Incumplimiento en el mantenimiento Físico de servidores
Pérdida del suministro de energía 
Pérdida del tiempo de vida útil           
Destrucción de equipos o medios</t>
  </si>
  <si>
    <t>Mantenimiento periódico de equipos</t>
  </si>
  <si>
    <t>A.11.24 MANTENIMIENTO DE EQUIPOS  Los equipos se deben mantener correctamente para asegurar su disponibilidad e integridad continuas.</t>
  </si>
  <si>
    <t>Número de Mantenimientos realizados</t>
  </si>
  <si>
    <t>A.17.2.1 DISPONIBILIDAD DE INSTALACIONES DE PROCESAMIENTO DE INFORMACION: Control: Las instalaciones de procesamientos de información se deben implementar con redundancia suficiente para cumplir los requisitos de disponibilidad.</t>
  </si>
  <si>
    <t>Contratar personal idóneo y con experiencia para la manipulación física de los servidores</t>
  </si>
  <si>
    <t>Red de comunicaciones</t>
  </si>
  <si>
    <t>R6</t>
  </si>
  <si>
    <t>Probabilidad de afectación legal, financiera y de imagen por fallas en la prestación del servicio debido a ataques de denegación de servicios</t>
  </si>
  <si>
    <t>Líneas de comunicación
sin protección
Arquitectura insegura de
la red</t>
  </si>
  <si>
    <t>Interceptación de señales de interferencia comprometedoras Espionaje remoto Corrupción de datos
Aquitectura insegura de red</t>
  </si>
  <si>
    <t xml:space="preserve">En la red Lógica se cuenta con un modelo de red jerárquico de 3 capas (Acceso, distribuión y Núcleo) a nivel físico se cumple con las normas de implementación del mismo, a nivel de red se cuenta con firewall de nueva generación, las sedes remotas se conectan via vpn, la mayoría de herramientas se conectan por protocolo seguro, la conexión externa de usuarios se realiza a travéz de las vpns asignadas para tal fin.Vpn segregadas para usuarios, sedes y convenios </t>
  </si>
  <si>
    <t xml:space="preserve">A.13.1.1 CONTROLES DE REDES:Las  redes  se deben   gestionar   y controlar para  proteger la  información   en sistemas y aplicaciones. </t>
  </si>
  <si>
    <t xml:space="preserve">Implementar Plan de monitoreo periódico </t>
  </si>
  <si>
    <t>Reducción en el número de anomalias encontradas en la red</t>
  </si>
  <si>
    <t>A.12.6.1 GESTION DE LAS VULNERABILIDADES TECNICAS: Se debe obtener oportunamente información acerca de las vulnerabilidades técnicas de los sistemas de información que se usen; evaluar la exposición de la organización a estas vulnerabilidades, y tomar las medidas apropiadas para tratar el riesgo asociado.</t>
  </si>
  <si>
    <t>Contratar la realización de un Pentest Anual</t>
  </si>
  <si>
    <t>Reducción en el número de vulnerabilidades encontradas</t>
  </si>
  <si>
    <t>Información</t>
  </si>
  <si>
    <t>R7</t>
  </si>
  <si>
    <t>Probabilidad de afectación legal y financiara por no disponibilidad de la información debido a la ausecia de copias de seguridad</t>
  </si>
  <si>
    <t>Ausencia de procedimiento de copias de respaldo
Copia corrupta
Borrado de la información de manera deliberada
Fallas técnicas en el medio de almacenamiento</t>
  </si>
  <si>
    <t>Operativo</t>
  </si>
  <si>
    <t xml:space="preserve">Sanciones internas disciplinarias
Sanciones de entes de control por presentación extemporanea de información </t>
  </si>
  <si>
    <t>Copia no controlada de seguridad de información</t>
  </si>
  <si>
    <t>Software</t>
  </si>
  <si>
    <t>R8</t>
  </si>
  <si>
    <t>Pérdida de la Confidencialidad</t>
  </si>
  <si>
    <t xml:space="preserve">Probabilidad de afectación legal por Pérdida de la confidencialidad de la información debido a fuga de datos y violaciones de privacidad.
</t>
  </si>
  <si>
    <t xml:space="preserve">Pérdida de imagen, Credibilidad, Confianza
 Demandas por parte de los usuarios afectados, Sanciones disciplinarias y económicas, 
Incumplimiento de los objetivos de la entidad
</t>
  </si>
  <si>
    <t>Sistema de gestión de contraseñas en los sistemas de información</t>
  </si>
  <si>
    <t>Automático</t>
  </si>
  <si>
    <t>A.15.1.1 POLITICA DE SEGURIDAD DE LA INFRMACION PARA LAS RELACIONES CON PROVEEDORESl:Los requisitos de seguridad de la información para mitigar los riesgos asociados con el acceso de proveedores a los activos de la organización se deben acordar con estos y se deben documentar.</t>
  </si>
  <si>
    <t>NA</t>
  </si>
  <si>
    <t>A.15.1.2 TRATAMIENTO DE LA SEGURIDAD DENTRO DE LOS ACUERDOS CON LOS PROVEEDORES: Se deben establecer y acordar todos los requisitos de seguridad de la información pertinentes con cada proveedor que pueda tener acceso, procesar, almacenar, comunicar o suministrar componentes de infraestructura de TI para la información de la organización.</t>
  </si>
  <si>
    <t>A.7.2.2 TOMA DE CONCIENCIA, EDUCACION Y FORMACION EN LA SEGURIDAD DE LA INFORMACIÓN: Todos los empleados de la organización, y en donde sea pertinente, los contratistas, deben recibir la educación y la formación en toma de conciencia apropiada, y actualizaciones regulares sobre las políticas y procedimientos de la organización pertinentes para su cargo.</t>
  </si>
  <si>
    <t>Número de funcionarios capacitados</t>
  </si>
  <si>
    <t xml:space="preserve">Sistema de Impuesto vehicular SISCAR
Sistema de Impuesto de registro VUR
Sistema de Estampillas SISCAR
Sistema Plan de adquisiciones
Sistema de Sobretasa a la Gasolina
Página Web institucional
Página Intranet institucional
</t>
  </si>
  <si>
    <t>A.9.2 GESTIÓN DE ACCESO DE USUARIOS: Objetivo: Asegurar el acceso de los usuarios autorizados y evitar el acceso no autorizado a sistemas y servicios.</t>
  </si>
  <si>
    <t>A.9.3 Objetivo: Hacer que los usuarios rindan cuentas por la salvaguarda de su información de autenticación.</t>
  </si>
  <si>
    <t>Número de sistemas de información revisados</t>
  </si>
  <si>
    <t>R9</t>
  </si>
  <si>
    <t>Pérdida de Disponibilidad, Integridad y Confidencialidad</t>
  </si>
  <si>
    <t xml:space="preserve">Probabilidad de afectación financiera, legal y de imagen, por no acceso a la información debido a fallas técnicas en los sistemas de información.
</t>
  </si>
  <si>
    <t>Falta de Monitoreo de los recursos de procesamiento de información
Error en el uso
Mal funcionamiento del software</t>
  </si>
  <si>
    <t xml:space="preserve">Pérdida de la imagen, Credibilidad, Confianza
 Demandas por parte de los usuarios afectados, Sanciones disciplinarias y económicas, 
Incumplimiento de los objetivos de la entidad
</t>
  </si>
  <si>
    <t>Soporte sobre los sistemas de información</t>
  </si>
  <si>
    <t>R10</t>
  </si>
  <si>
    <t xml:space="preserve">Pérdida de  Integridad </t>
  </si>
  <si>
    <t xml:space="preserve">Probabilidad de afectación financiera y legal por pérdida de integridad (completitud, exactitud, duplicidad) de datos debido a abuso y falsificación de derechos en el sistema de información.
  </t>
  </si>
  <si>
    <t>Ausencia de “terminación de sesión” cuando se abandona la estación de trabajo
Asignación errada de los derechos de acceso
Gestión deficiente de las contraseñas
Tablas de contraseñas sin protección</t>
  </si>
  <si>
    <t>Abuso de derechos
Corrupción de datos
Falsificación de derechos</t>
  </si>
  <si>
    <t xml:space="preserve">Sanciones por entes de control
Reclamos por parte de los usuarios
Pago de multas
</t>
  </si>
  <si>
    <t>A.9.1.1 POLITICA DE CONTROL DE ACCESO 
Control: Se debe establecer, documentar y revisar una política de control de acceso con base en los requisitos del negocio y de la seguridad de la información.</t>
  </si>
  <si>
    <t>Reducción en el número de incidentes por pérdida de integridad</t>
  </si>
  <si>
    <t>A.9.2 GESTIÓN DE ACCESO DE USUARIOS</t>
  </si>
  <si>
    <t>Admnistración de Asignación de acceso a los sistemas de información</t>
  </si>
  <si>
    <t>A.9.3 RESPONSABILIDADES DE LOS USUARIOS</t>
  </si>
  <si>
    <t>Formalizar el proceo de suministro de acceso a los sistemas de información</t>
  </si>
  <si>
    <t>A.9.4 CONTROL DE ACCESO A SISTEMAS Y APLICACIONES</t>
  </si>
  <si>
    <t>R11</t>
  </si>
  <si>
    <t xml:space="preserve">  Probabilidad de afectación financiera y legal por pérdida de disponibilidad de la información debido a ataques cibernéticos o contaminación por virus.</t>
  </si>
  <si>
    <t>Descarga y uso no controlado de software
Ausencia de herramientas de Seguridad Informatica</t>
  </si>
  <si>
    <t>Manipulación con software
Manipulacion de los Sistemas de Informacion y de la Informacion</t>
  </si>
  <si>
    <t xml:space="preserve">Multas y sanciones por parte de entes de control 
Investigaciones disciplinarias
Reclamos por parte de los usuarios
</t>
  </si>
  <si>
    <t>Firewall de Nueva Generación</t>
  </si>
  <si>
    <t>A.12.2.1 CONTROLES CONTRA CODIGOS MALICIOSOS:  Se deben implementar controles de detección, de prevención y de recuperación, combinados con la toma de conciencia apropiada de los usuarios, para proteger contra códigos maliciosos.</t>
  </si>
  <si>
    <t>Software Antivirus</t>
  </si>
  <si>
    <t>Número de vulnerabilidades detectadas</t>
  </si>
  <si>
    <t>Instalaciones</t>
  </si>
  <si>
    <t>Centros de datos</t>
  </si>
  <si>
    <t>R12</t>
  </si>
  <si>
    <t>Pérdida de disponibilidad</t>
  </si>
  <si>
    <t xml:space="preserve">Probabilidad de afectación financiera por daño de equipos debido a fallas en la seguridad fisica </t>
  </si>
  <si>
    <t>Uso inadecuado o descuidado del control de acceso físico a las edificaciones y los recintos.
Ausencia de protección física de la edificación (Puertas y ventanas)</t>
  </si>
  <si>
    <t xml:space="preserve">Ausencia de protección física en puerta de cuarto de comunicaciones
Ausencia de control de acceso físico al cuarto de comunicaciones  </t>
  </si>
  <si>
    <t xml:space="preserve">No acceso a los sistemas de información
Pérdida económica por daño en servidores o equipos de red
Suspensión de la operación de la entidad 
Sansiones disciplinarias
</t>
  </si>
  <si>
    <t>Puerta con llave</t>
  </si>
  <si>
    <t>A.11.1.2 CONTROLES DE ACCESOS FISICOS Las áreas seguras deben estar protegidas con controles de acceso apropiados para asegurar que sólo se permite el acceso a personal autorizado.</t>
  </si>
  <si>
    <t>Dispositivos Firewall</t>
  </si>
  <si>
    <t>R13</t>
  </si>
  <si>
    <t>Probabilidad de afectación financiera por indisponibilidad de los dispositivos de seguridad informática debido a fallas en fluido eléctrico, fallas técnica de los equipos o vencimiento de licenciamiento.</t>
  </si>
  <si>
    <t>Perdida de suministro de energía
Falla en equipo de telecomunicaciones
Vencimiento de licencia de software
Fluctuación de energía</t>
  </si>
  <si>
    <t>Pérdida económica por daño en equipos de ciberseguridad Quejas y reclamos por parte de los usuarios  Sanciones por entes de control</t>
  </si>
  <si>
    <t>Revisión constante del funcionamiento del firewall Licencia actualizada
Soporte del proveedor</t>
  </si>
  <si>
    <t xml:space="preserve">A.11.2.1 UBICACIÓN Y PROTECCIÓN DE LOS EQUIPOS: Los equipos deben de estar ubicados y protegidos para reducir los riesgos de amenazas y peligros del entorno, y las posibilidades de acceso no autorizado. </t>
  </si>
  <si>
    <t>UPS</t>
  </si>
  <si>
    <t>R14</t>
  </si>
  <si>
    <t>Probabilidad de afectación financiera, legal y de imagen por indisponibilidad de los dispositivos de suministro de energía debido a fallas técnicas en su funcionamiento y tiempo de vida útil</t>
  </si>
  <si>
    <t>Respuesta inadecuada de mantenimiento del servicio
Ausencia de acuerdos de nivel de servicio o insuficiencia de los mismos</t>
  </si>
  <si>
    <t>Incumplimiento en el mantenimiento preventivo de los dispositivos
Mal funcionamiento del equipo</t>
  </si>
  <si>
    <t xml:space="preserve">Pérdida de la credibilidad
No acceso a los sistemas de información
Suspensión de la operación de la entidad 
Sansiones disciplinarias
</t>
  </si>
  <si>
    <t>Contrato de mantenimiento</t>
  </si>
  <si>
    <t>15-1-3 CADENA DE SUMINISTO DE TECNOLOGIA DE INFORMACION Y COMUNICACION: Los acuerdos con proveedores deben incluir requisitos para tratar los riesgos de seguridad de la información asociados con la cadena de suministro de productos y servicios de tecnología de información y comunicación.</t>
  </si>
  <si>
    <t>Información equipos de cómputo Secretaría TIC</t>
  </si>
  <si>
    <t>R15</t>
  </si>
  <si>
    <t xml:space="preserve">Pérdida de Disponibilidad, </t>
  </si>
  <si>
    <t>Probabilidad de afectación financiera, legal y de imagen por indisponibilidad de la informacion debido a fallas técnicas en los equipos o malware</t>
  </si>
  <si>
    <t>Mantenimiento insuficiente
Ausencia de esquemas de reemplazo periódico 
Susceptibilidad a la humedad, el polvo y la suciedad 
Susceptibilidad a las variaciones de voltaje
Descarga y uso no controlado de software</t>
  </si>
  <si>
    <t>Incumplimiento en el mantenimiento del sistema de información
Destrucción de equipos o medios.
Pérdida del suministro de energía
Contaminación por virus</t>
  </si>
  <si>
    <t xml:space="preserve">Sanciones disciplinarias
Pérdida financiera por daño de equipos
Sansiones por entes de control al no cumplir con reportes
Solicitados por estos 
</t>
  </si>
  <si>
    <t>Ma ntenimiento periódico de equipos tanto a nivel lógico como físico
Software antivirus</t>
  </si>
  <si>
    <t>R16</t>
  </si>
  <si>
    <t>Pérdida de Integridad</t>
  </si>
  <si>
    <t>Probabilidad de afectación financiera, legal y de imagen por pérdida de integridad de la información debido a acceso no autorizado a los equipos de cómputo</t>
  </si>
  <si>
    <t>Ausencia de “terminación de sesión” cuando se abandona la estación de trabajo
Gestión deficiente de las contraseñas
Ausencia de política sobre limpieza de escritorio y pantalla</t>
  </si>
  <si>
    <t xml:space="preserve">Sanciones disciplinarias
Sansiones por entes de control al no cumplir con reportes
Solicitados por estos 
</t>
  </si>
  <si>
    <t>Acceso a los equipos de los usuarios protegidos con contraseñas</t>
  </si>
  <si>
    <t>R17</t>
  </si>
  <si>
    <t>Pérdida de Confidencialidad</t>
  </si>
  <si>
    <t>Probabilidad de afectación financiera, legal y de imagen por pérdida de confidencialidad de la información debido a divulgación no autorizada de la información</t>
  </si>
  <si>
    <t xml:space="preserve">Ausencia de procedimientos para el manejo de información clasificada
Ausencia de procedimientos de monitoreo de los recursos de procesamiento de la información
Ausencia de “terminación de sesión” cuando se abandona la estación de trabajo
Ausencia de política sobre limpieza de escritorio y pantalla
</t>
  </si>
  <si>
    <t>Abuso de derechos
Uso no autorizado del equipo</t>
  </si>
  <si>
    <t>Demandas de tipo legal
Investigaciones disciplinarias
Quejas antes entes de control</t>
  </si>
  <si>
    <t xml:space="preserve">Cláusulas de confidencialidad en los contratos </t>
  </si>
  <si>
    <t>D: Deliberadas</t>
  </si>
  <si>
    <t>A: Accidentales</t>
  </si>
  <si>
    <t>E: Ambientales</t>
  </si>
  <si>
    <t>TIPO</t>
  </si>
  <si>
    <t>ORIGEN</t>
  </si>
  <si>
    <t>Daño Físico</t>
  </si>
  <si>
    <t>Fuego</t>
  </si>
  <si>
    <t>A, D, E</t>
  </si>
  <si>
    <t xml:space="preserve">Agua </t>
  </si>
  <si>
    <t xml:space="preserve">Contaminación </t>
  </si>
  <si>
    <t>Accidente Importante</t>
  </si>
  <si>
    <t>Destrucción del equipo o medios</t>
  </si>
  <si>
    <t>Polvo, corrosión, congelamiento</t>
  </si>
  <si>
    <t>Eventos naturales</t>
  </si>
  <si>
    <t>Fenómenos climáticos</t>
  </si>
  <si>
    <t>E</t>
  </si>
  <si>
    <t>Fenómenos sísmicos</t>
  </si>
  <si>
    <t>Fenómenos volcánicos</t>
  </si>
  <si>
    <t>Fenómenos meteorológico</t>
  </si>
  <si>
    <t>Inundación</t>
  </si>
  <si>
    <t>Perdida de los servicios
esenciales</t>
  </si>
  <si>
    <t>Fallas en el sistema de suministro de agua o aire acondicionado</t>
  </si>
  <si>
    <t>Perdida de suministro de energía</t>
  </si>
  <si>
    <t>Falla en equipo de telecomunicaciones</t>
  </si>
  <si>
    <t>Perturbación debida a la radiación</t>
  </si>
  <si>
    <t>Radiación electromagnética</t>
  </si>
  <si>
    <t>Radiación térmica</t>
  </si>
  <si>
    <t>Impulsos electromagnéticos</t>
  </si>
  <si>
    <t>Compromiso de la información</t>
  </si>
  <si>
    <t>Interceptación de señales de interferencia comprometida</t>
  </si>
  <si>
    <t>Espionaje remoto</t>
  </si>
  <si>
    <t>Escucha encubierta</t>
  </si>
  <si>
    <t>Hurto de medios o documentos</t>
  </si>
  <si>
    <t>Hurto de equipo</t>
  </si>
  <si>
    <t>Recuperación de medios reciclados o desechados</t>
  </si>
  <si>
    <t>Divulgación</t>
  </si>
  <si>
    <t>Datos provenientes de fuentes no confiables</t>
  </si>
  <si>
    <t>Manipulación con hardware</t>
  </si>
  <si>
    <t>Manipulación con software</t>
  </si>
  <si>
    <t>Detección de la posición</t>
  </si>
  <si>
    <t>Fallas técnicas</t>
  </si>
  <si>
    <t>Fallas del equipo</t>
  </si>
  <si>
    <t>Mal funcionamiento del equipo</t>
  </si>
  <si>
    <t>Saturación del sistema de información</t>
  </si>
  <si>
    <t>Mal funcionamiento del software</t>
  </si>
  <si>
    <t>Incumplimiento en el mantenimiento  del sistema de información.</t>
  </si>
  <si>
    <t>Acciones no autorizadas</t>
  </si>
  <si>
    <t>Uso no autorizado del equipo</t>
  </si>
  <si>
    <t>Copia fraudulenta del software</t>
  </si>
  <si>
    <t>Uso de software falso o copiado</t>
  </si>
  <si>
    <t>Corrupción de los datos</t>
  </si>
  <si>
    <t>Procesamiento ilegal de datos</t>
  </si>
  <si>
    <t>Compromiso de las funciones</t>
  </si>
  <si>
    <t>Error en el uso</t>
  </si>
  <si>
    <t>Abuso de derechos</t>
  </si>
  <si>
    <t>Falsificación de derechos</t>
  </si>
  <si>
    <t>Negación de acciones</t>
  </si>
  <si>
    <t>Incumplimiento en la disponibilidad del personal</t>
  </si>
  <si>
    <t>FUENTE DE AMENAZA</t>
  </si>
  <si>
    <t>MOTIVACION</t>
  </si>
  <si>
    <t>ACCIONES AMENAZANTES</t>
  </si>
  <si>
    <t>Pirata informático, intruso ilegal</t>
  </si>
  <si>
    <t>Reto</t>
  </si>
  <si>
    <t>Piratería</t>
  </si>
  <si>
    <t>Ego</t>
  </si>
  <si>
    <t>Ingeniería Social</t>
  </si>
  <si>
    <t>Rebelión</t>
  </si>
  <si>
    <t>Intrusión, accesos</t>
  </si>
  <si>
    <t>Estatus</t>
  </si>
  <si>
    <t>forzados al sistema</t>
  </si>
  <si>
    <t>Dinero</t>
  </si>
  <si>
    <t>Acceso no autorizado</t>
  </si>
  <si>
    <t>Criminal de la computación</t>
  </si>
  <si>
    <t>Destrucción de la información</t>
  </si>
  <si>
    <t>Crimen por computador</t>
  </si>
  <si>
    <t>Divulgación ilegal de la información</t>
  </si>
  <si>
    <t>Acto fraudulento</t>
  </si>
  <si>
    <t>Ganancia monetaria</t>
  </si>
  <si>
    <t>Soborno de la información</t>
  </si>
  <si>
    <t>Alteración no autorizada de los datos</t>
  </si>
  <si>
    <t>Suplantación de identidad</t>
  </si>
  <si>
    <t>Intrusión en el sistema</t>
  </si>
  <si>
    <t>Terrorismo</t>
  </si>
  <si>
    <t>Chantaje</t>
  </si>
  <si>
    <t>Bomba/Terrorismo</t>
  </si>
  <si>
    <t>Destrucción</t>
  </si>
  <si>
    <t>Guerra de la información</t>
  </si>
  <si>
    <t>Explotación</t>
  </si>
  <si>
    <t>Ataques contra el sistema DDoS</t>
  </si>
  <si>
    <t>Venganza</t>
  </si>
  <si>
    <t>Penetración en el sistema</t>
  </si>
  <si>
    <t>Ganancia política</t>
  </si>
  <si>
    <t>Manipulación en el sistema</t>
  </si>
  <si>
    <t>Cubrimiento de los medios de comunicación</t>
  </si>
  <si>
    <t>Espionaje
industrial(inteligencia,
empresas, gobiernos extranjeros, otros
intereses)</t>
  </si>
  <si>
    <t>Ventaja competitiva</t>
  </si>
  <si>
    <t>Ventaja de defensa</t>
  </si>
  <si>
    <t>Espionaje</t>
  </si>
  <si>
    <t>Ventaja política</t>
  </si>
  <si>
    <t>económico</t>
  </si>
  <si>
    <t>Explotación económica</t>
  </si>
  <si>
    <t>Hurto de información</t>
  </si>
  <si>
    <t>Intrusión en privacidad personal</t>
  </si>
  <si>
    <t>Ingeniería social</t>
  </si>
  <si>
    <t>Acceso no autorizado al sistema</t>
  </si>
  <si>
    <t>Intrusos (Empleados con
entrenamiento deficiente,
descontentos,
malintencionados,
negligentes, deshonestos
o despedidos)</t>
  </si>
  <si>
    <t>Curiosidad</t>
  </si>
  <si>
    <t>Asalto a un empleado</t>
  </si>
  <si>
    <t>Inteligencia</t>
  </si>
  <si>
    <t>Observar información</t>
  </si>
  <si>
    <t>reservada</t>
  </si>
  <si>
    <t>Uso inadecuado del</t>
  </si>
  <si>
    <t>Errores y omisiones</t>
  </si>
  <si>
    <t>computador</t>
  </si>
  <si>
    <t>no intencionales (ej. Error en el ingreso de datos, error de programación)</t>
  </si>
  <si>
    <t>Fraude y hurto</t>
  </si>
  <si>
    <t>Soborno de información</t>
  </si>
  <si>
    <t>Ingreso de datos falsos o corruptos</t>
  </si>
  <si>
    <t>Interceptación</t>
  </si>
  <si>
    <t>Código malicioso</t>
  </si>
  <si>
    <t>Venta de información personal</t>
  </si>
  <si>
    <t>Errores en el sistema</t>
  </si>
  <si>
    <t>Intrusión al sistema</t>
  </si>
  <si>
    <t>Sabotaje del sistema</t>
  </si>
  <si>
    <t>Acceso no autorizado al sistema.</t>
  </si>
  <si>
    <t>Organización.</t>
  </si>
  <si>
    <t>Procesos y procedimientos.</t>
  </si>
  <si>
    <t>Rutinas de gestión.</t>
  </si>
  <si>
    <t>Personal</t>
  </si>
  <si>
    <t>Ambiente físico</t>
  </si>
  <si>
    <t>Configuración del sistema de información.</t>
  </si>
  <si>
    <t>Hardware, software y equipos de comunicaciones.</t>
  </si>
  <si>
    <t>Dependencia de partes externas.</t>
  </si>
  <si>
    <t>TIPO DE ACTIVO</t>
  </si>
  <si>
    <t>EJEMPLOS DE VULNERABILIDADES</t>
  </si>
  <si>
    <t>EJEMPLOS DE AMENAZAS</t>
  </si>
  <si>
    <t>HARDWARE</t>
  </si>
  <si>
    <t>Mantenimiento insuficiente/Instalación fallida de los medios de almacenamiento</t>
  </si>
  <si>
    <t>Incumplimiento en el mantenimiento del sistema de información.</t>
  </si>
  <si>
    <t>Ausencia de esquemas de reemplazo periódico</t>
  </si>
  <si>
    <t>Destrucción de equipos o medios.</t>
  </si>
  <si>
    <t>Susceptibilidad a la humedad, el polvo y la suciedad</t>
  </si>
  <si>
    <t>Polvo, corrosión y congelamiento</t>
  </si>
  <si>
    <t>Sensibilidad a la radiación electromagnética</t>
  </si>
  <si>
    <t>Ausencia de un eficiente control de cambios en la configuración</t>
  </si>
  <si>
    <t>Susceptibilidad a las variaciones de voltaje</t>
  </si>
  <si>
    <t>Pérdida del suministro de energía</t>
  </si>
  <si>
    <t>Susceptibilidad a las variaciones de temperatura</t>
  </si>
  <si>
    <t>Fenómenos meteorológicos</t>
  </si>
  <si>
    <t>Almacenamiento sin protección</t>
  </si>
  <si>
    <t>Hurtos medios o documentos.</t>
  </si>
  <si>
    <t>Falta de cuidado en la disposición final</t>
  </si>
  <si>
    <t>Copia no controlada</t>
  </si>
  <si>
    <t>SOFTWARE</t>
  </si>
  <si>
    <t>Ausencia o insuficiencia de pruebas de software</t>
  </si>
  <si>
    <t>Abuso de los derechos</t>
  </si>
  <si>
    <t>Defectos bien conocidos en el software</t>
  </si>
  <si>
    <t>Ausencia de “terminación de sesión” cuando se abandona la estación de
trabajo</t>
  </si>
  <si>
    <t>Disposición o reutilización de los medios de almacenamiento sin borrado adecuado</t>
  </si>
  <si>
    <t>Ausencias de pistas de auditoria</t>
  </si>
  <si>
    <t>Asignación errada de los derechos de acceso</t>
  </si>
  <si>
    <t>Software ampliamente distribuido</t>
  </si>
  <si>
    <t>Corrupción de datos</t>
  </si>
  <si>
    <t>En términos de tiempo utilización de datos errados en los programas de aplicación</t>
  </si>
  <si>
    <t>Interfaz de usuario compleja</t>
  </si>
  <si>
    <t>Ausencia de documentación</t>
  </si>
  <si>
    <t>Configuración incorrecta de parámetros</t>
  </si>
  <si>
    <t>Fechas incorrectas</t>
  </si>
  <si>
    <t>Ausencia de mecanismos de identificación y autentificación, como la autentificación de usuario</t>
  </si>
  <si>
    <t>Tablas de contraseñas sin protección</t>
  </si>
  <si>
    <t>Gestión deficiente de las contraseñas</t>
  </si>
  <si>
    <t>Habilitación de servicios innecesarios</t>
  </si>
  <si>
    <t>Procesamiento ilegal de
datos</t>
  </si>
  <si>
    <t>Software nuevo o inmaduro</t>
  </si>
  <si>
    <t>Especificaciones incompletas o no claras para los desarrolladores</t>
  </si>
  <si>
    <t>Ausencia de control de cambios eficaz</t>
  </si>
  <si>
    <t>Descarga y uso no controlado de software</t>
  </si>
  <si>
    <t>Ausencia de copias de respaldo</t>
  </si>
  <si>
    <t>Ausencia de protección física de la edificación, puertas y ventanas</t>
  </si>
  <si>
    <t>Fallas en la producción de informes de gestión</t>
  </si>
  <si>
    <t>RED</t>
  </si>
  <si>
    <t>Ausencia de pruebas de
envío o recepción de
mensajes</t>
  </si>
  <si>
    <t>Líneas de comunicación
sin protección</t>
  </si>
  <si>
    <t>Tráfico sensible sin
protección</t>
  </si>
  <si>
    <t>Conexión deficiente de los cables</t>
  </si>
  <si>
    <t>Fallas del equipo de
telecomunicaciones</t>
  </si>
  <si>
    <t>Punto único de fallas</t>
  </si>
  <si>
    <t>Ausencia de
identificación y
autentificación de emisor
y receptor</t>
  </si>
  <si>
    <t>Arquitectura insegura de
la red</t>
  </si>
  <si>
    <t>Transferencia de
contraseñas en claro</t>
  </si>
  <si>
    <t>Gestión inadecuada de la
red (tolerancia a fallas en
el enrutamiento)</t>
  </si>
  <si>
    <t>Saturación del sistema
de información</t>
  </si>
  <si>
    <t>Conexiones de red
pública sin protección</t>
  </si>
  <si>
    <t>Uso no autorizado del
equipo</t>
  </si>
  <si>
    <t>PERSONAL</t>
  </si>
  <si>
    <t>Ausencia del personal</t>
  </si>
  <si>
    <t>Incumplimiento en la disponibilidad del
personal</t>
  </si>
  <si>
    <t>Procedimientos inadecuados de contratación</t>
  </si>
  <si>
    <t>Destrucción de equipos y medios</t>
  </si>
  <si>
    <t>Entrenamiento insuficiente en seguridad</t>
  </si>
  <si>
    <t>Uso incorrecto de software y hardware</t>
  </si>
  <si>
    <t>Falta de conciencia acerca de la seguridad</t>
  </si>
  <si>
    <t>Ausencia de mecanismos de monitoreo</t>
  </si>
  <si>
    <t>Procesamiento ilegal de los datos</t>
  </si>
  <si>
    <t>Trabajo no supervisado del personal externo o de limpieza</t>
  </si>
  <si>
    <t>Hurto de medios o documentos.</t>
  </si>
  <si>
    <t>Ausencia de políticas para el uso correcto de los medios de telecomunicaciones y mensajería</t>
  </si>
  <si>
    <t>LUGAR</t>
  </si>
  <si>
    <t>Uso inadecuado o descuidado del control de acceso físico a las edificaciones y los recintos.</t>
  </si>
  <si>
    <t>Ubicación en área susceptible de inundación</t>
  </si>
  <si>
    <t>Red energética inestable</t>
  </si>
  <si>
    <t>Ausencia de protección física de la edificación (Puertas y ventanas)</t>
  </si>
  <si>
    <t>ORGANIZACIÓN</t>
  </si>
  <si>
    <t>Ausencia de procedimiento formal para el registro y retiro de usuarios</t>
  </si>
  <si>
    <t>Ausencia de proceso formal para la revisión de los derechos de acceso</t>
  </si>
  <si>
    <t>Ausencia de disposición en los contratos con clientes o terceras partes
(con respecto a la seguridad)</t>
  </si>
  <si>
    <t>Ausencia de procedimientos de monitoreo de los recursos de procesamiento de la información</t>
  </si>
  <si>
    <t>Ausencia de auditorias</t>
  </si>
  <si>
    <t>Ausencia de procedimientos de identificación y valoración de riesgos</t>
  </si>
  <si>
    <t>Ausencia de reportes de fallas en los registros de administradores y
operadores</t>
  </si>
  <si>
    <t>Respuesta inadecuada de mantenimiento del servicio</t>
  </si>
  <si>
    <t>Incumplimiento en el mantenimiento del sistema de información</t>
  </si>
  <si>
    <t>Ausencia de acuerdos de nivel de servicio o insuficiencia de los mismos</t>
  </si>
  <si>
    <t>Ausencia de procedimientos de control de cambios</t>
  </si>
  <si>
    <t>Ausencia de procedimiento formal para la documentación del MSPI</t>
  </si>
  <si>
    <t>Ausencia de procedimiento formal para la supervisión del registro del MSPI</t>
  </si>
  <si>
    <t>Ausencia de procedimiento formal para la autorización de la información disponible al público</t>
  </si>
  <si>
    <t>Ausencia de asignación adecuada de responsabilidades en seguridad de la información</t>
  </si>
  <si>
    <t>Ausencia de planes de continuidad</t>
  </si>
  <si>
    <t>Falla del equipo</t>
  </si>
  <si>
    <t>Ausencia de políticas sobre el uso de correo electrónico</t>
  </si>
  <si>
    <t>Ausencia de procedimientos para introducción del software en los sistemas operativos</t>
  </si>
  <si>
    <t>Ausencia de registros en bitácoras</t>
  </si>
  <si>
    <t>Ausencia de procedimientos para el manejo de información clasificada</t>
  </si>
  <si>
    <t>Ausencia de responsabilidad en seguridad de la información en la descripción de los cargos</t>
  </si>
  <si>
    <t>Ausencia de los procesos disciplinarios definidos en caso de incidentes de seguridad de la información</t>
  </si>
  <si>
    <t>Ausencia de política formal sobre la utilización de computadores portátiles</t>
  </si>
  <si>
    <t>Ausencia de control de los activos que se encuentran fuera de las instalaciones</t>
  </si>
  <si>
    <t>Ausencia de política sobre limpieza de escritorio y pantalla</t>
  </si>
  <si>
    <t>Ausencia de autorización de los recursos de procesamiento de información</t>
  </si>
  <si>
    <t>Ausencia de mecanismos de monitoreo establecidos para las brechas en
seguridad</t>
  </si>
  <si>
    <t>Ausencia de revisiones regulares por parte de la gerencia</t>
  </si>
  <si>
    <t>Uso no autorizado de equipo</t>
  </si>
  <si>
    <t>Ausencia de procedimientos para la presentación de informes sobre las debilidades en la seguridad</t>
  </si>
  <si>
    <t>Ausencia de procedimientos del cumplimiento de las disposiciones con los derechos intelectuales.</t>
  </si>
  <si>
    <t>Uso de software falsificado o copiado</t>
  </si>
  <si>
    <t>CONTEXTO ESTRATÉGICO</t>
  </si>
  <si>
    <t>FACTORES EXTERNOS</t>
  </si>
  <si>
    <t>FACTORES INTERNOS</t>
  </si>
  <si>
    <r>
      <rPr>
        <b/>
        <i/>
        <sz val="9"/>
        <color rgb="FFED7D31"/>
        <rFont val="Calibri"/>
        <family val="2"/>
        <charset val="1"/>
      </rPr>
      <t>Económicos</t>
    </r>
    <r>
      <rPr>
        <b/>
        <sz val="9"/>
        <color rgb="FFED7D31"/>
        <rFont val="Calibri"/>
        <family val="2"/>
        <charset val="1"/>
      </rPr>
      <t>:</t>
    </r>
    <r>
      <rPr>
        <sz val="9"/>
        <color rgb="FF000000"/>
        <rFont val="Calibri"/>
        <family val="2"/>
        <charset val="1"/>
      </rPr>
      <t xml:space="preserve"> disponibilidad de capital,emisión de deuda o no pago de la misma, liquidez, mercados financieros, desempleo, competencia.</t>
    </r>
  </si>
  <si>
    <r>
      <rPr>
        <b/>
        <i/>
        <sz val="9"/>
        <color rgb="FFED7D31"/>
        <rFont val="Calibri"/>
        <family val="2"/>
        <charset val="1"/>
      </rPr>
      <t>Infraestructura:</t>
    </r>
    <r>
      <rPr>
        <sz val="9"/>
        <color rgb="FF000000"/>
        <rFont val="Calibri"/>
        <family val="2"/>
        <charset val="1"/>
      </rPr>
      <t xml:space="preserve"> disponibilidad de activos, capacidad de los activos, acceso al capital.</t>
    </r>
  </si>
  <si>
    <r>
      <rPr>
        <b/>
        <i/>
        <sz val="9"/>
        <color rgb="FFED7D31"/>
        <rFont val="Calibri"/>
        <family val="2"/>
        <charset val="1"/>
      </rPr>
      <t>Medioambientales</t>
    </r>
    <r>
      <rPr>
        <sz val="9"/>
        <color rgb="FFED7D31"/>
        <rFont val="Calibri"/>
        <family val="2"/>
        <charset val="1"/>
      </rPr>
      <t>:</t>
    </r>
    <r>
      <rPr>
        <sz val="9"/>
        <color rgb="FF000000"/>
        <rFont val="Calibri"/>
        <family val="2"/>
        <charset val="1"/>
      </rPr>
      <t xml:space="preserve"> emisiones y residuos, energía, catástrofes naturales, desarrollo sostenible.</t>
    </r>
  </si>
  <si>
    <r>
      <rPr>
        <b/>
        <i/>
        <sz val="9"/>
        <color rgb="FFED7D31"/>
        <rFont val="Calibri"/>
        <family val="2"/>
        <charset val="1"/>
      </rPr>
      <t>Personal:</t>
    </r>
    <r>
      <rPr>
        <b/>
        <sz val="9"/>
        <color rgb="FF000000"/>
        <rFont val="Calibri"/>
        <family val="2"/>
        <charset val="1"/>
      </rPr>
      <t xml:space="preserve"> </t>
    </r>
    <r>
      <rPr>
        <sz val="9"/>
        <color rgb="FF000000"/>
        <rFont val="Calibri"/>
        <family val="2"/>
        <charset val="1"/>
      </rPr>
      <t>capacidad del personal, salud, seguridad.</t>
    </r>
  </si>
  <si>
    <r>
      <rPr>
        <b/>
        <i/>
        <sz val="9"/>
        <color rgb="FFED7D31"/>
        <rFont val="Calibri"/>
        <family val="2"/>
        <charset val="1"/>
      </rPr>
      <t>Políticos</t>
    </r>
    <r>
      <rPr>
        <b/>
        <sz val="9"/>
        <color rgb="FFED7D31"/>
        <rFont val="Calibri"/>
        <family val="2"/>
        <charset val="1"/>
      </rPr>
      <t>:</t>
    </r>
    <r>
      <rPr>
        <sz val="9"/>
        <color rgb="FFED7D31"/>
        <rFont val="Calibri"/>
        <family val="2"/>
        <charset val="1"/>
      </rPr>
      <t xml:space="preserve"> </t>
    </r>
    <r>
      <rPr>
        <sz val="9"/>
        <color rgb="FF000000"/>
        <rFont val="Calibri"/>
        <family val="2"/>
        <charset val="1"/>
      </rPr>
      <t>cambios de gobierno, legislación, políticas públicas, regulación.</t>
    </r>
  </si>
  <si>
    <r>
      <rPr>
        <b/>
        <i/>
        <sz val="9"/>
        <color rgb="FFED7D31"/>
        <rFont val="Calibri"/>
        <family val="2"/>
        <charset val="1"/>
      </rPr>
      <t>Procesos:</t>
    </r>
    <r>
      <rPr>
        <sz val="9"/>
        <color rgb="FFED7D31"/>
        <rFont val="Calibri"/>
        <family val="2"/>
        <charset val="1"/>
      </rPr>
      <t xml:space="preserve"> </t>
    </r>
    <r>
      <rPr>
        <sz val="9"/>
        <color rgb="FF000000"/>
        <rFont val="Calibri"/>
        <family val="2"/>
        <charset val="1"/>
      </rPr>
      <t>capacidad, diseño, ejecución, proveedores, entradas, salidas, conocimiento.</t>
    </r>
  </si>
  <si>
    <r>
      <rPr>
        <b/>
        <i/>
        <sz val="9"/>
        <color rgb="FFED7D31"/>
        <rFont val="Calibri"/>
        <family val="2"/>
        <charset val="1"/>
      </rPr>
      <t>Sociales:</t>
    </r>
    <r>
      <rPr>
        <sz val="9"/>
        <color rgb="FF000000"/>
        <rFont val="Calibri"/>
        <family val="2"/>
        <charset val="1"/>
      </rPr>
      <t xml:space="preserve"> demografía, responsabilidad social, terrorismo.</t>
    </r>
  </si>
  <si>
    <r>
      <rPr>
        <b/>
        <i/>
        <sz val="9"/>
        <color rgb="FFED7D31"/>
        <rFont val="Calibri"/>
        <family val="2"/>
        <charset val="1"/>
      </rPr>
      <t>Tecnología:</t>
    </r>
    <r>
      <rPr>
        <i/>
        <sz val="9"/>
        <color rgb="FF000080"/>
        <rFont val="Calibri"/>
        <family val="2"/>
        <charset val="1"/>
      </rPr>
      <t xml:space="preserve"> </t>
    </r>
    <r>
      <rPr>
        <sz val="9"/>
        <color rgb="FF000000"/>
        <rFont val="Calibri"/>
        <family val="2"/>
        <charset val="1"/>
      </rPr>
      <t>integridad de datos, disponibilidad de datos y sistemas, desarrollo, producción, mantenimiento.</t>
    </r>
  </si>
  <si>
    <r>
      <rPr>
        <b/>
        <i/>
        <sz val="9"/>
        <color rgb="FFED7D31"/>
        <rFont val="Calibri"/>
        <family val="2"/>
        <charset val="1"/>
      </rPr>
      <t>Tecnológicos</t>
    </r>
    <r>
      <rPr>
        <b/>
        <sz val="9"/>
        <color rgb="FFED7D31"/>
        <rFont val="Calibri"/>
        <family val="2"/>
        <charset val="1"/>
      </rPr>
      <t>:</t>
    </r>
    <r>
      <rPr>
        <sz val="9"/>
        <color rgb="FF000000"/>
        <rFont val="Calibri"/>
        <family val="2"/>
        <charset val="1"/>
      </rPr>
      <t xml:space="preserve"> interrupciones, comercio desarrollo, producción, mantenimiento electrónico, datos externos, tecnología emergente.</t>
    </r>
  </si>
  <si>
    <t>CLASIFICACIÓN DEL RIESGO 
( Muestra las clases de riesgos que se pueden presentar)</t>
  </si>
  <si>
    <t xml:space="preserve">Estratégicos </t>
  </si>
  <si>
    <t>Son aquellos que se asocian con toda posibilidad de que suceda algo relacionado con el cumplimiento de los objetivos estratégicos y la misión institucional, la sostenibilidad y subsistencia de la entidad en el corto, mediano y largo plazo.</t>
  </si>
  <si>
    <t>Estratégicos; Imagen; Operativo; Financiero; Cumplimiento; Tecnología; Conocimiento; Ambientales y de Seguridad y Salud en el Trabajo</t>
  </si>
  <si>
    <t xml:space="preserve">Imagen </t>
  </si>
  <si>
    <t>Están relacionados con la percepción y la confianza por parte de la ciudadanía hacia la entidad, tiene que ver con conocimiento de prácticas corruptas, manejo desacertado de los medios de comunicación, insatisfacción ciudadana por el mal servicio, incumplimiento de planes, programas y proyectos.</t>
  </si>
  <si>
    <t>Son aquellos relacionados con la parte operativa y  técnica de la entidad que provienen de la operación cotidiana y específica de cada proceso. Dentro de ellos se pueden encontrar deficiencias en los flujos de información y comunicación, cifras, así como desarticulación entre procesos, debilidades en infraestructura, dotación y talento humano,   lo cual conduce a ineficiencias, corrupción e incumplimiento de los objetivos institucionales.</t>
  </si>
  <si>
    <t>Financiero</t>
  </si>
  <si>
    <t>Son los relacionados con la Gestión Financiera  de la entidad, los cuales pueden estar relacionados con transferencias, ejecución presupuestal, pagos, tesorería,  ineficiencias en el manejo de bienes, pérdidas económicas.</t>
  </si>
  <si>
    <t>falta de personal</t>
  </si>
  <si>
    <t>Son todos los relacionados con la capacidad de la entidad para cumplir con los requisitos, aca están inmersos los requisitos regulativos, legales, contractuales, políticas internas, solicitudes de información, ética, calidad, entre otros.</t>
  </si>
  <si>
    <t>falta de procedimientos de incidentes</t>
  </si>
  <si>
    <t>Tecnología</t>
  </si>
  <si>
    <r>
      <rPr>
        <sz val="12"/>
        <rFont val="Calibri"/>
        <family val="2"/>
        <charset val="1"/>
      </rPr>
      <t xml:space="preserve">Son los relacionados con la capacidad de la entidad, para que la tecnología disponible y proyectada satisfaga las necesidades actuales, futuras y de soporte de la entidad. Esto tiene que ver con </t>
    </r>
    <r>
      <rPr>
        <u/>
        <sz val="12"/>
        <rFont val="Calibri"/>
        <family val="2"/>
        <charset val="1"/>
      </rPr>
      <t xml:space="preserve">Software </t>
    </r>
    <r>
      <rPr>
        <sz val="12"/>
        <rFont val="Calibri"/>
        <family val="2"/>
        <charset val="1"/>
      </rPr>
      <t xml:space="preserve">(compatibilidad, configuración), </t>
    </r>
    <r>
      <rPr>
        <u/>
        <sz val="12"/>
        <rFont val="Calibri"/>
        <family val="2"/>
        <charset val="1"/>
      </rPr>
      <t xml:space="preserve">Hardware </t>
    </r>
    <r>
      <rPr>
        <sz val="12"/>
        <rFont val="Calibri"/>
        <family val="2"/>
        <charset val="1"/>
      </rPr>
      <t xml:space="preserve">(capacidades, desempeños, obsolescencia), </t>
    </r>
    <r>
      <rPr>
        <u/>
        <sz val="12"/>
        <rFont val="Calibri"/>
        <family val="2"/>
        <charset val="1"/>
      </rPr>
      <t xml:space="preserve">Sistemas </t>
    </r>
    <r>
      <rPr>
        <sz val="12"/>
        <rFont val="Calibri"/>
        <family val="2"/>
        <charset val="1"/>
      </rPr>
      <t xml:space="preserve">(Diseños, especificidades, complejidad)  </t>
    </r>
  </si>
  <si>
    <t>Conocimiento</t>
  </si>
  <si>
    <t>Son aquellos que se relacionan con el daño generado por la pérdida de conocimiento e información vital para el desarrollo de las actividades de la entidad. En esta clasificación se encuentran los riesgos en los activos y la seguridad de la información.</t>
  </si>
  <si>
    <t>Ambientales y de Seguridad y Salud En El Trabajo</t>
  </si>
  <si>
    <t>Son aquellos generados por la exposición a factores internos y externos que afectan el medio ambiente de la entidad  (la contaminación, ambientes poco saludables, malos hábitos) inherentes a las actividades que desarrolla en cada proceso.</t>
  </si>
  <si>
    <t xml:space="preserve">TABLA DE PROBABILIDAD </t>
  </si>
  <si>
    <t>NIVEL</t>
  </si>
  <si>
    <t>DESCRIPTOR</t>
  </si>
  <si>
    <t>DESCRIPCIÓN  (FACTIBILIDAD)</t>
  </si>
  <si>
    <t>FRECUENCIA</t>
  </si>
  <si>
    <t>RARO</t>
  </si>
  <si>
    <t>El evento puede ocurrir solo en circunstancias excepcionales</t>
  </si>
  <si>
    <t>No se ha presentado en los últimos 5 años.</t>
  </si>
  <si>
    <t>IMPROBABLE</t>
  </si>
  <si>
    <t>El evento puede ocurrir en algún momento.</t>
  </si>
  <si>
    <t>Al menos de 1 vez en los últimos 5 años.</t>
  </si>
  <si>
    <t>POSIBLE</t>
  </si>
  <si>
    <t>El evento podría ocurrir en algún momento.</t>
  </si>
  <si>
    <t>Al menos de 1 vez en los últimos 2 años.</t>
  </si>
  <si>
    <t>PROBABLE</t>
  </si>
  <si>
    <t>El evento probablemente ocurrirá en la mayoría de las circunstancias.</t>
  </si>
  <si>
    <t>Al menos de 1 vez en el último año.</t>
  </si>
  <si>
    <t>CASI SEGURO</t>
  </si>
  <si>
    <t>Se espera que el evento ocurra en la mayoría de las circunstancias.</t>
  </si>
  <si>
    <t xml:space="preserve">Más de 1 vez al año. </t>
  </si>
  <si>
    <t xml:space="preserve">TABLA DE IMPACTO </t>
  </si>
  <si>
    <t xml:space="preserve">TIPO </t>
  </si>
  <si>
    <t xml:space="preserve">NIVEL </t>
  </si>
  <si>
    <r>
      <rPr>
        <b/>
        <sz val="12"/>
        <color rgb="FFFFFFFF"/>
        <rFont val="Calibri"/>
        <family val="2"/>
        <charset val="1"/>
      </rPr>
      <t xml:space="preserve">DESCRIPCIÓN
</t>
    </r>
    <r>
      <rPr>
        <sz val="10"/>
        <color rgb="FFFFFFFF"/>
        <rFont val="Calibri"/>
        <family val="2"/>
        <charset val="1"/>
      </rPr>
      <t>En caso que el riesgo se materialice el impacto u afectación sería……</t>
    </r>
  </si>
  <si>
    <t>CONFIDENCIALIDAD EN LA INFORMACIÓN</t>
  </si>
  <si>
    <t>INSIGNIFICANTE</t>
  </si>
  <si>
    <t>Se afecta a una persona en particular.</t>
  </si>
  <si>
    <t>MENOR</t>
  </si>
  <si>
    <t>Se afecta a un grupo de trabajo interno del proceso.</t>
  </si>
  <si>
    <t>MODERADO</t>
  </si>
  <si>
    <t xml:space="preserve">Se afecta a todo el proceso. </t>
  </si>
  <si>
    <t xml:space="preserve">MAYOR </t>
  </si>
  <si>
    <t>La afectación se da a nivel Organizacional</t>
  </si>
  <si>
    <t>CATASTRÓFICO</t>
  </si>
  <si>
    <t>La afectación se da a nivel estratégico.</t>
  </si>
  <si>
    <t xml:space="preserve">CREDIBILIDAD O IMAGEN </t>
  </si>
  <si>
    <t>Se afecta al grupo de funcionarios y contratistas del proceso.</t>
  </si>
  <si>
    <t>Se afecta a todos los funcionarios y contratistas de la entidad.</t>
  </si>
  <si>
    <t>Se afecta a los usuarios de la Sede Central de la entidad.</t>
  </si>
  <si>
    <t>Se afecta a los usuarios de las Direcciones Territoriales.</t>
  </si>
  <si>
    <t>Se afecta a los usuarios de la empresa</t>
  </si>
  <si>
    <t>LEGAL</t>
  </si>
  <si>
    <t xml:space="preserve">Se producen multas para la entidad. </t>
  </si>
  <si>
    <t xml:space="preserve">Se producen demandas para la entidad. </t>
  </si>
  <si>
    <t>Se producen investigaciones disciplinarias.</t>
  </si>
  <si>
    <t xml:space="preserve">Se producen investigaciones fiscales. </t>
  </si>
  <si>
    <t xml:space="preserve">Se producen intervenciones y o sanciones para la entidad. </t>
  </si>
  <si>
    <t>OPERATIVO</t>
  </si>
  <si>
    <t xml:space="preserve">Se tendrían que realizar ajustes a una actividad concreta del proceso. </t>
  </si>
  <si>
    <t xml:space="preserve">Se tendrían que realizar ajustes en los procedimientos del proceso. </t>
  </si>
  <si>
    <t xml:space="preserve">Se tendrían que realizar ajustes en la interacción de procesos. </t>
  </si>
  <si>
    <t>Se presentarían intermitencias o dificultades en la operación del proceso</t>
  </si>
  <si>
    <t>Se presentaría paro o no en la operación del proceso.</t>
  </si>
  <si>
    <t>VALORACIÓN DEL RIESGO</t>
  </si>
  <si>
    <t>INSIGNIFICANTE (1)</t>
  </si>
  <si>
    <t>MENOR
(2)</t>
  </si>
  <si>
    <t>MODERADO 
(3)</t>
  </si>
  <si>
    <t>MAYOR
(4)</t>
  </si>
  <si>
    <t>CATASTRÓFICO (5)</t>
  </si>
  <si>
    <t>RARO (1)</t>
  </si>
  <si>
    <t>IMPROBABLE (2)</t>
  </si>
  <si>
    <t>POSIBLE (3)</t>
  </si>
  <si>
    <t>PROBABLE (4)</t>
  </si>
  <si>
    <t>CASI SEGURO (5)</t>
  </si>
  <si>
    <t>Min</t>
  </si>
  <si>
    <t>Max</t>
  </si>
  <si>
    <t>RIESGO BAJO</t>
  </si>
  <si>
    <t>RIESGO MEDIO</t>
  </si>
  <si>
    <t>RIESGO ALTO</t>
  </si>
  <si>
    <t>RIESGO MUY ALTO/ EXTREMO</t>
  </si>
  <si>
    <t>Proceso: Gestión Tecnológica - Sistema de Gestión de Seguridad y Privacidad de la Información SGSI</t>
  </si>
  <si>
    <t>A.9.4 CONTROL DE ACCESO A SISTEMAS Y APLICACIONES: Objetivo: Evitar el acceso no autorizado a sistemas y aplicaciones.</t>
  </si>
  <si>
    <t>Susceptibilidad a las variaciones de voltaje
Conexión deficiente de
los cables
Ausencia de planes de continuidad
Susceptibilidad a las variaciones de voltaje</t>
  </si>
  <si>
    <r>
      <t xml:space="preserve">Aa.15.1.2 </t>
    </r>
    <r>
      <rPr>
        <sz val="10"/>
        <rFont val="Arial"/>
        <family val="2"/>
      </rPr>
      <t>TRATAMIENTO DE LA SEGURIDAD DENTRO DE LOS ACUERDOS CON LOS PROVEEDORES: Se deben establecer y acordar todos los requisitos de seguridad de la información pertinentes con cada proveedor que pueda tener acceso, procesar, almacenar, comunicar o suministrar componentes de infraestructura de TI para la información de la organización.</t>
    </r>
  </si>
  <si>
    <t xml:space="preserve">Mantenimiento insuficiente
Susceptibilidad a las variaciones de voltaje
Ausencia de esquemas de reemplazo periódico
Instalación fallida de los medios de almacenamiento  </t>
  </si>
  <si>
    <r>
      <t xml:space="preserve">A.12.1.3 </t>
    </r>
    <r>
      <rPr>
        <sz val="10"/>
        <rFont val="Arial"/>
        <family val="2"/>
      </rPr>
      <t>GESTION DE CAPACIDAD: Se debe hacer seguimiento al uso de recursos, hacer los ajustes, y hacer proyecciones de los requisitos de capacidad futura, para asegurar el desempeño requerido del sistema.</t>
    </r>
  </si>
  <si>
    <t>Ausencia de copias de respaldo
Copia no controlada
/Instalación fallida de los medios de almacenamiento</t>
  </si>
  <si>
    <t>Sysman Financiero (Presupuesto, Contabilidad y Tesorería)
Nómina Activos y Pensionados Sysman
Mi Nariño Pay SISCAR
SAJ (Sistema de Acciones Judiciales)
Sistema Humano 
PCT</t>
  </si>
  <si>
    <t>Ausencia de procedimientos de monitoreo de los recursos de procesamiento de la información
Entrenamiento insuficiente en seguridad de la información
Gestión deficiente de las contraseñas
Ausencia de “terminación de sesión” cuando se abandona la estación de trabajo
Ausencias de pistas de auditoria
Asignación errada de los derechos de acceso</t>
  </si>
  <si>
    <t>Falta de Monitoreo de los recursos de procesamiento de información
Error en el uso
Falsificación de derechos        
Ausencia de Terminación de la sesión cuando se abandona la estación de trabajo    
Ausencia de auditoría
Abuso de derechos</t>
  </si>
  <si>
    <t>Ausencia de procedimientos de monitoreo de los recursos de procesamiento de la información
Configuración incorrecta de parámetros
Software nuevo o inmaduro</t>
  </si>
  <si>
    <r>
      <t>A.15.2.1 SEGUIMIENTO Y REVISION DE LOS SERVICIOS DE LOSPROVEEDORES</t>
    </r>
    <r>
      <rPr>
        <b/>
        <sz val="10"/>
        <color rgb="FF000000"/>
        <rFont val="Arial"/>
        <family val="2"/>
      </rPr>
      <t>:</t>
    </r>
    <r>
      <rPr>
        <sz val="10"/>
        <color rgb="FF000000"/>
        <rFont val="Arial"/>
        <family val="2"/>
      </rPr>
      <t xml:space="preserve"> Las organizaciones deben hacer seguimiento, revisar y auditar con regularidad la prestación de servicios de los proveedores.</t>
    </r>
  </si>
  <si>
    <r>
      <t>A.12.2.1 CONTROLES CONTRA CODIGOS MALICIOSOS:  Se deben implementar controles de detección, de prevención y de recuperación, combinados con la toma de conciencia apropiada de los usuarios, para proteger contra códigos maliciosos.
A.11.2.4 MANTENIMIENTO DE EQUIPOS</t>
    </r>
    <r>
      <rPr>
        <b/>
        <sz val="10"/>
        <color rgb="FF000000"/>
        <rFont val="Arial"/>
        <family val="2"/>
      </rPr>
      <t xml:space="preserve">: </t>
    </r>
    <r>
      <rPr>
        <sz val="10"/>
        <color rgb="FF000000"/>
        <rFont val="Arial"/>
        <family val="2"/>
      </rPr>
      <t>Los equipos se deben mantener correctamente para asegurar su disponibilidad e integridad continuas.</t>
    </r>
  </si>
  <si>
    <r>
      <t xml:space="preserve">A.8.1.3 USO ACEPTABLE DE LOS ACTIVOS: se deben identificar, documentar e implementar reglas para el uso aceptable de información y de activos asociados con información e instalaciones de procesamiento de información.
</t>
    </r>
    <r>
      <rPr>
        <b/>
        <sz val="10"/>
        <color rgb="FF000000"/>
        <rFont val="Arial"/>
        <family val="2"/>
      </rPr>
      <t xml:space="preserve">
</t>
    </r>
    <r>
      <rPr>
        <sz val="10"/>
        <color rgb="FF000000"/>
        <rFont val="Arial"/>
        <family val="2"/>
      </rPr>
      <t xml:space="preserve">A.11.2.9 POLITICA DE ESCRITORIO LIMPIO Y PANTALLA LIMPIA Control: Se debe adoptar una política de escritorio limpio para los papeles y medios de almacenamiento removibles, y una política de pantalla limpia en las instalaciones de procesamiento de información.
</t>
    </r>
  </si>
  <si>
    <r>
      <t>A.7.1.2 TERMINOS Y CONDICIONES DEL EMPLEO: Los acuerdos contractuales con empleados y contratistas deben establecer sus responsabilidades y las de la organización en cuanto a la seguridad de la información.
A.7.2.2 TOMA DE CONCIENCIA, EDUCACION Y FORMACION EN LA SEGURIDAD DE LA INFORMACIÓN</t>
    </r>
    <r>
      <rPr>
        <b/>
        <sz val="10"/>
        <color rgb="FF000000"/>
        <rFont val="Arial"/>
        <family val="2"/>
      </rPr>
      <t>:</t>
    </r>
    <r>
      <rPr>
        <sz val="10"/>
        <color rgb="FF000000"/>
        <rFont val="Arial"/>
        <family val="2"/>
      </rPr>
      <t xml:space="preserve"> Todos los empleados de la organización, y en donde sea pertinente, los contratistas, deben recibir la educación y la formación en toma de conciencia apropiada, y actualizaciones regulares sobre las políticas y procedimientos de la organización pertinentes para su cargo.</t>
    </r>
  </si>
  <si>
    <t>Junio de 2023</t>
  </si>
  <si>
    <t>Secretaría TIC, Innavación y Gobierno Abierto</t>
  </si>
  <si>
    <t>Copias de Seguridad de Información</t>
  </si>
  <si>
    <t>RIESGO</t>
  </si>
  <si>
    <t>DISPONIBILIDAD</t>
  </si>
  <si>
    <t>INTEGRIDAD</t>
  </si>
  <si>
    <t>CONFIDENCIALIDAD</t>
  </si>
  <si>
    <t>Planificar de manera adecuada, oportuna y articulada con las áreas involucradas los cambios con los proveedores e infraestructura del proveedor</t>
  </si>
  <si>
    <t>Verificar de manera mensual los correos en desuso o asignados a personal retirado para su inactivación previa copia de seguridad.</t>
  </si>
  <si>
    <t>Adquirir gradualmente equipos, dispositivos, elementos de red y eléctricos redundantes.</t>
  </si>
  <si>
    <t>Gestionar oportunamente la contratación del servicio, teniendo en cuenta los procedimientos del Departamento de Contratación.</t>
  </si>
  <si>
    <t>Gestionar las necesidades de personal con el perfil y la experiencia necesaria para suplir las necesidades de soporte a nivel interno en la entidad.</t>
  </si>
  <si>
    <t>Capacitar y sensibilizar a los usuarios sobre el uso correcto del correo electrónico.</t>
  </si>
  <si>
    <t>Crear e implementar el procedimiento de copias de seguridad el cual establezca: frecuencia, métodos, restauración, almacenamiento, etiquetado y tipo de información.</t>
  </si>
  <si>
    <t>Secretario TIC y Profesionales Universitarios de la secretaría TIC</t>
  </si>
  <si>
    <t>Solicitar las políticas y procedimientos de seguridad de la información a los proveedores y a su vez socializar la política y procedimientos de la Gobernación de Nariño para su cumplimiento.</t>
  </si>
  <si>
    <t xml:space="preserve">Establecer acuerdos de confidencialidad con los proveedores y que se extienda a sus colaboradores
</t>
  </si>
  <si>
    <t>Realizar copias de seguridad a los correos corporativos de manera periódica y programada
Establecer procedimiento formal de copias que incluya su restauración para asegurar la veracidad.</t>
  </si>
  <si>
    <t>Crear y ejecutar el plan de capacitación y sensibilización en seguridad de la información para todos el personal de la entidad</t>
  </si>
  <si>
    <t>Implementar el procedimiento de asignación de credenciales de acceso a los sistemas de información de la entidad y plataformas externas.
Ejecutar depuración de usuarios en los sistemas de información cuando ya no exista vinculación con la entidad o por cambio de funciones.
Establecer revisiones periódicas de los derechos de acceso a los usuarios de los sistemas de información.</t>
  </si>
  <si>
    <t>Crear una guía de gestión de contraseñas la cual debe ser socializada a todo el personal de la entidad.</t>
  </si>
  <si>
    <t>Documentar e implementar el procedimiento de acceso y configuración de roles y perfiles a los sistemas de información</t>
  </si>
  <si>
    <t>Elaborar e Implementar Plan de Auditoría a los sistemas de información.</t>
  </si>
  <si>
    <t>Crear e implementar una política de control de acceso.</t>
  </si>
  <si>
    <t>Implementar el procedimiento de Gestión de Cambios en los servicios de los proveedores.</t>
  </si>
  <si>
    <t>Implementar buenas prácticas en el manejo de las contraseñas y acceso a los sistemas de información.</t>
  </si>
  <si>
    <t>Implementar el procedimiento de asignación de credenciales de acceso a los sistemas de información de la entidad y plataformas externas.</t>
  </si>
  <si>
    <t>Realizar seguimiento continuo a los reportes del firewall y del software antivirus para identificar inconsistencias de seguridad y tomar aciones tempranas frente a las alaramas presentadas.</t>
  </si>
  <si>
    <t>Crear e implementar un protocolo de acceso al Datacenter y centros de datos, para el personal técnico autorizado, interno y externo.</t>
  </si>
  <si>
    <t>Gestionar oportunamente el contrato de licencia de los dispositivos firewall.
Planificar la adquisición y/o implementación de controles adicionales de ciberseguridad.</t>
  </si>
  <si>
    <t>Gestionar oportunamente el contrato de mantenimiento de UPS, y ejecutar un cronograma periódico.</t>
  </si>
  <si>
    <t>Mantener actualizado y configurado el software antivirus debidamente licenciado (cuando aplique).
Realizar seguimiento continuo a los reportes del firewall y del software antivirus para identificar inconsistencias de seguridad y tomar aciones tempranas frente a las alaramas presentadas.</t>
  </si>
  <si>
    <t xml:space="preserve">Crear e implementar la Política de escritorio limpio y pantalla limpia.
Establecer e implementar procedimientos de buenas prácticas del uso aceptable de la información
</t>
  </si>
  <si>
    <t>Establecer las acciones disciplinarias en caso de divulgación no autorizada de la información, según los procedimientos de la entidad para personal de nómina o contrato.
Desplegar el programa de capacitación y sensibilización en Seguridad de la Información.
Crear e implementar la Política de Escritorio limpio y pantalla limpia.</t>
  </si>
  <si>
    <t>Número de Mantenimientos realizados
Número de equipos protegidos.</t>
  </si>
  <si>
    <t>Número de registros de ingresos al centro de datos.</t>
  </si>
  <si>
    <t>Número de equipos protegidos.</t>
  </si>
  <si>
    <t>Número de auditorías realizadas</t>
  </si>
  <si>
    <t>Número de funcionarios socializados en la guía de gestión de contraseña</t>
  </si>
  <si>
    <t>Número de sistemas de información depurados.
Número de usuarios inactivos o modificados.</t>
  </si>
  <si>
    <t>Número de personal idóneo contratado</t>
  </si>
  <si>
    <t>Crear e implementar un procedimiento para monitoreo del uso de los recursos y su capacidad</t>
  </si>
  <si>
    <t>Número de reportes realizados</t>
  </si>
  <si>
    <t>Planificar la redundancia en servidores locales y nube</t>
  </si>
  <si>
    <t>Número de servidores redundantes (locales y nube)</t>
  </si>
  <si>
    <t>Crear un plan de mantenimiento periódico para los servidores,dispositivos de red y eléctricos (UPS)</t>
  </si>
  <si>
    <t>Solicitar al proveedor del servicio las políticas de seguridad de la información con las que el cuenta y establecer las responsabilidades de seguridad sobre los activos de la información de la entidad involucrados dentro de los servicios que este presta.</t>
  </si>
  <si>
    <t>Documentación de seguridad suministrada por los proveedores.</t>
  </si>
  <si>
    <t>Guía de gestión de contraseñas.</t>
  </si>
  <si>
    <t>Disminución de la frecuencia de indisponibilidad del servicio por la no contratación oportuna.</t>
  </si>
  <si>
    <t>Disminución del número de veces de indisponibilidad del servicio por fallo en las comunicaciones</t>
  </si>
  <si>
    <t>Disminución del número de reportes de indisponibilidad de servicio por la no contratación oportuna</t>
  </si>
  <si>
    <t xml:space="preserve">Número de equipos adquiridos </t>
  </si>
  <si>
    <t>PLAN DE TRATAMIENTO DE RIESGOS DE SEGURIDAD Y PRIVACIDAD DE LA INFORMACION</t>
  </si>
  <si>
    <t>ACTIVO DE INFORMACIÓN</t>
  </si>
  <si>
    <t>Semestral</t>
  </si>
  <si>
    <t>Adquirir gradualmente equipos, dispositivos, elementos de red y eléctricos redundantes. Avance 10%</t>
  </si>
  <si>
    <t>Sistema de Impuesto vehicular SISCAR
Sistema de Impuesto de registro VUR
Sistema de Estampillas SISCAR
Sistema Plan de adquisiciones
Sistema de Sobretasa a la Gasolina
Página Web institucional
Página Intranet institucional</t>
  </si>
  <si>
    <t>Sysman Financiero (Presupuesto, Contabilidad y Tesorería)
Nómina Activos y Pensionados Sysman
Tramite de pago de cuentas SISCAR
SAJ (Sistema de Acciones Judiciales)
Sistema Humano 
PCT</t>
  </si>
  <si>
    <t xml:space="preserve">Sistema de Impuesto vehicular SISCAR
Sistema de Impuesto de registro VUR
Sistema de Estampillas SISCAR
Sistema Plan de adquisiciones
Sistema de Sobretasa a la Gasolina
Página Web institucional
Página Intranet institucional
</t>
  </si>
  <si>
    <t>Enero de 2025</t>
  </si>
  <si>
    <t>GOBERNACIÓN DE NARIÑO
SECRETARÍA TIC, INNOVACIÓN Y GOBIERNO ABIERTO</t>
  </si>
  <si>
    <t>Secretaría TIC, Innovación y Gobierno Abierto</t>
  </si>
  <si>
    <t>Julio y Diciembre 2025</t>
  </si>
  <si>
    <t>Establecer las acciones disciplinarias en caso de divulgación no autorizada de la información, según las normas vigentes y los procedimientos de la entidad para personal de nómina y contrato.
Desplegar el programa de capacitación y sensibilización en Seguridad de la Información.
Crear e implementar la Política de Escritorio limpio.</t>
  </si>
  <si>
    <t xml:space="preserve">Número de equipos protegidos.
Cantidad de incidentes de seguridad detectados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</si>
</sst>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yy"/>
  </numFmts>
  <fonts count="38" x14ac:knownFonts="1">
    <font>
      <sz val="11"/>
      <color rgb="FF000000"/>
      <name val="Calibri"/>
      <family val="2"/>
      <charset val="1"/>
    </font>
    <font>
      <sz val="10"/>
      <name val="Arial"/>
      <family val="2"/>
      <charset val="1"/>
    </font>
    <font>
      <b/>
      <sz val="11"/>
      <color rgb="FF000000"/>
      <name val="Calibri"/>
      <family val="2"/>
      <charset val="1"/>
    </font>
    <font>
      <b/>
      <sz val="11"/>
      <color rgb="FFFFFFFF"/>
      <name val="Calibri"/>
      <family val="2"/>
      <charset val="1"/>
    </font>
    <font>
      <sz val="10"/>
      <color rgb="FF000000"/>
      <name val="Arial"/>
      <family val="2"/>
    </font>
    <font>
      <sz val="15"/>
      <color rgb="FF000000"/>
      <name val="Calibri"/>
      <family val="2"/>
      <charset val="1"/>
    </font>
    <font>
      <b/>
      <sz val="15"/>
      <color rgb="FFFFFFFF"/>
      <name val="Calibri"/>
      <family val="2"/>
      <charset val="1"/>
    </font>
    <font>
      <b/>
      <sz val="15"/>
      <color rgb="FF000000"/>
      <name val="Calibri"/>
      <family val="2"/>
      <charset val="1"/>
    </font>
    <font>
      <b/>
      <i/>
      <sz val="9"/>
      <color rgb="FFED7D31"/>
      <name val="Calibri"/>
      <family val="2"/>
      <charset val="1"/>
    </font>
    <font>
      <b/>
      <sz val="9"/>
      <color rgb="FFED7D31"/>
      <name val="Calibri"/>
      <family val="2"/>
      <charset val="1"/>
    </font>
    <font>
      <sz val="9"/>
      <color rgb="FF000000"/>
      <name val="Calibri"/>
      <family val="2"/>
      <charset val="1"/>
    </font>
    <font>
      <sz val="9"/>
      <color rgb="FFED7D31"/>
      <name val="Calibri"/>
      <family val="2"/>
      <charset val="1"/>
    </font>
    <font>
      <b/>
      <sz val="9"/>
      <color rgb="FF000000"/>
      <name val="Calibri"/>
      <family val="2"/>
      <charset val="1"/>
    </font>
    <font>
      <i/>
      <sz val="9"/>
      <color rgb="FF000080"/>
      <name val="Calibri"/>
      <family val="2"/>
      <charset val="1"/>
    </font>
    <font>
      <b/>
      <sz val="18"/>
      <color rgb="FF000000"/>
      <name val="Calibri"/>
      <family val="2"/>
      <charset val="1"/>
    </font>
    <font>
      <b/>
      <i/>
      <sz val="13"/>
      <color rgb="FFC55A11"/>
      <name val="Calibri"/>
      <family val="2"/>
      <charset val="1"/>
    </font>
    <font>
      <sz val="12"/>
      <name val="Calibri"/>
      <family val="2"/>
      <charset val="1"/>
    </font>
    <font>
      <u/>
      <sz val="12"/>
      <name val="Calibri"/>
      <family val="2"/>
      <charset val="1"/>
    </font>
    <font>
      <b/>
      <sz val="14"/>
      <color rgb="FFFFFFFF"/>
      <name val="Calibri"/>
      <family val="2"/>
      <charset val="1"/>
    </font>
    <font>
      <b/>
      <sz val="11"/>
      <color rgb="FFC55A11"/>
      <name val="Calibri"/>
      <family val="2"/>
      <charset val="1"/>
    </font>
    <font>
      <b/>
      <sz val="14"/>
      <color rgb="FF000000"/>
      <name val="Calibri"/>
      <family val="2"/>
      <charset val="1"/>
    </font>
    <font>
      <b/>
      <sz val="12"/>
      <color rgb="FFFFFFFF"/>
      <name val="Calibri"/>
      <family val="2"/>
      <charset val="1"/>
    </font>
    <font>
      <sz val="10"/>
      <color rgb="FFFFFFFF"/>
      <name val="Calibri"/>
      <family val="2"/>
      <charset val="1"/>
    </font>
    <font>
      <sz val="14"/>
      <color rgb="FF000000"/>
      <name val="Calibri"/>
      <family val="2"/>
      <charset val="1"/>
    </font>
    <font>
      <b/>
      <sz val="12"/>
      <color rgb="FF000000"/>
      <name val="Calibri"/>
      <family val="2"/>
      <charset val="1"/>
    </font>
    <font>
      <sz val="10"/>
      <color rgb="FF000000"/>
      <name val="Calibri"/>
      <family val="2"/>
      <charset val="1"/>
    </font>
    <font>
      <b/>
      <sz val="18"/>
      <color rgb="FFFFFFFF"/>
      <name val="Calibri"/>
      <family val="2"/>
      <charset val="1"/>
    </font>
    <font>
      <b/>
      <sz val="10"/>
      <color rgb="FF000000"/>
      <name val="Calibri"/>
      <family val="2"/>
      <charset val="1"/>
    </font>
    <font>
      <b/>
      <sz val="10"/>
      <name val="Calibri"/>
      <family val="2"/>
      <charset val="1"/>
    </font>
    <font>
      <b/>
      <sz val="18"/>
      <name val="Calibri"/>
      <family val="2"/>
      <charset val="1"/>
    </font>
    <font>
      <sz val="11"/>
      <color rgb="FF000000"/>
      <name val="Calibri"/>
      <family val="2"/>
      <charset val="1"/>
    </font>
    <font>
      <b/>
      <sz val="10"/>
      <color rgb="FFFFFFFF"/>
      <name val="Arial"/>
      <family val="2"/>
    </font>
    <font>
      <b/>
      <sz val="10"/>
      <color rgb="FF000000"/>
      <name val="Arial"/>
      <family val="2"/>
    </font>
    <font>
      <sz val="10"/>
      <color rgb="FFFFFFFF"/>
      <name val="Arial"/>
      <family val="2"/>
    </font>
    <font>
      <sz val="10"/>
      <name val="Arial"/>
      <family val="2"/>
    </font>
    <font>
      <b/>
      <sz val="11"/>
      <color rgb="FF000000"/>
      <name val="Calibri"/>
      <family val="2"/>
    </font>
    <font>
      <sz val="11"/>
      <color rgb="FF000000"/>
      <name val="Arial"/>
      <family val="2"/>
      <charset val="1"/>
    </font>
    <font>
      <b/>
      <sz val="11"/>
      <color rgb="FF000000"/>
      <name val="Arial"/>
      <family val="2"/>
      <charset val="1"/>
    </font>
  </fonts>
  <fills count="18">
    <fill>
      <patternFill patternType="none"/>
    </fill>
    <fill>
      <patternFill patternType="gray125"/>
    </fill>
    <fill>
      <patternFill patternType="solid">
        <fgColor rgb="FFA6A6A6"/>
        <bgColor rgb="FFBFBFBF"/>
      </patternFill>
    </fill>
    <fill>
      <patternFill patternType="solid">
        <fgColor rgb="FFFFFFFF"/>
        <bgColor rgb="FFFFF2CC"/>
      </patternFill>
    </fill>
    <fill>
      <patternFill patternType="solid">
        <fgColor rgb="FF385724"/>
        <bgColor rgb="FF333300"/>
      </patternFill>
    </fill>
    <fill>
      <patternFill patternType="solid">
        <fgColor rgb="FFED7D31"/>
        <bgColor rgb="FFE36C09"/>
      </patternFill>
    </fill>
    <fill>
      <patternFill patternType="solid">
        <fgColor rgb="FFD0CECE"/>
        <bgColor rgb="FFDBDBDB"/>
      </patternFill>
    </fill>
    <fill>
      <patternFill patternType="solid">
        <fgColor rgb="FFBFBFBF"/>
        <bgColor rgb="FFC0C0C0"/>
      </patternFill>
    </fill>
    <fill>
      <patternFill patternType="solid">
        <fgColor rgb="FFDBDBDB"/>
        <bgColor rgb="FFD0CECE"/>
      </patternFill>
    </fill>
    <fill>
      <patternFill patternType="solid">
        <fgColor rgb="FF7F7F7F"/>
        <bgColor rgb="FF666699"/>
      </patternFill>
    </fill>
    <fill>
      <patternFill patternType="solid">
        <fgColor rgb="FFFFC000"/>
        <bgColor rgb="FFFF9900"/>
      </patternFill>
    </fill>
    <fill>
      <patternFill patternType="solid">
        <fgColor rgb="FFC0C0C0"/>
        <bgColor rgb="FFBFBFBF"/>
      </patternFill>
    </fill>
    <fill>
      <patternFill patternType="solid">
        <fgColor rgb="FF00B050"/>
        <bgColor rgb="FF008080"/>
      </patternFill>
    </fill>
    <fill>
      <patternFill patternType="solid">
        <fgColor rgb="FFFFFF00"/>
        <bgColor rgb="FFFFFF00"/>
      </patternFill>
    </fill>
    <fill>
      <patternFill patternType="solid">
        <fgColor rgb="FFFF0000"/>
        <bgColor rgb="FFC00000"/>
      </patternFill>
    </fill>
    <fill>
      <patternFill patternType="solid">
        <fgColor rgb="FFFFFF00"/>
        <bgColor indexed="64"/>
      </patternFill>
    </fill>
    <fill>
      <patternFill patternType="solid">
        <fgColor rgb="FFFFFF00"/>
        <bgColor rgb="FFD0CECE"/>
      </patternFill>
    </fill>
    <fill>
      <patternFill patternType="solid">
        <fgColor rgb="FFFFFF00"/>
        <bgColor rgb="FFFFF2CC"/>
      </patternFill>
    </fill>
  </fills>
  <borders count="38">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diagonal/>
    </border>
    <border>
      <left/>
      <right style="medium">
        <color auto="1"/>
      </right>
      <top style="medium">
        <color auto="1"/>
      </top>
      <bottom style="medium">
        <color auto="1"/>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medium">
        <color auto="1"/>
      </left>
      <right/>
      <top/>
      <bottom/>
      <diagonal/>
    </border>
  </borders>
  <cellStyleXfs count="3">
    <xf numFmtId="0" fontId="0" fillId="0" borderId="0"/>
    <xf numFmtId="9" fontId="30" fillId="0" borderId="0" applyBorder="0" applyProtection="0"/>
    <xf numFmtId="0" fontId="1" fillId="0" borderId="0"/>
  </cellStyleXfs>
  <cellXfs count="275">
    <xf numFmtId="0" fontId="0" fillId="0" borderId="0" xfId="0"/>
    <xf numFmtId="0" fontId="4" fillId="0" borderId="2" xfId="0" applyFont="1" applyBorder="1" applyAlignment="1">
      <alignment wrapText="1"/>
    </xf>
    <xf numFmtId="0" fontId="4" fillId="0" borderId="0" xfId="0" applyFont="1" applyAlignment="1">
      <alignment horizontal="center" vertical="center" wrapText="1"/>
    </xf>
    <xf numFmtId="0" fontId="2" fillId="0" borderId="0" xfId="0" applyFont="1" applyAlignment="1">
      <alignment horizontal="center"/>
    </xf>
    <xf numFmtId="0" fontId="5" fillId="3" borderId="0" xfId="0" applyFont="1" applyFill="1"/>
    <xf numFmtId="0" fontId="10" fillId="3" borderId="0" xfId="0" applyFont="1" applyFill="1" applyAlignment="1">
      <alignment horizontal="justify" vertical="center" wrapText="1"/>
    </xf>
    <xf numFmtId="0" fontId="5" fillId="3" borderId="0" xfId="0" applyFont="1" applyFill="1" applyAlignment="1">
      <alignment horizontal="justify" vertical="center" wrapText="1"/>
    </xf>
    <xf numFmtId="0" fontId="15" fillId="3" borderId="23" xfId="0" applyFont="1" applyFill="1" applyBorder="1" applyAlignment="1">
      <alignment horizontal="center" vertical="center" wrapText="1"/>
    </xf>
    <xf numFmtId="0" fontId="16" fillId="3" borderId="24" xfId="0" applyFont="1" applyFill="1" applyBorder="1" applyAlignment="1">
      <alignment horizontal="justify" vertical="center" wrapText="1"/>
    </xf>
    <xf numFmtId="0" fontId="15" fillId="3" borderId="11" xfId="0" applyFont="1" applyFill="1" applyBorder="1" applyAlignment="1">
      <alignment horizontal="center" vertical="center" wrapText="1"/>
    </xf>
    <xf numFmtId="0" fontId="16" fillId="3" borderId="25" xfId="0" applyFont="1" applyFill="1" applyBorder="1" applyAlignment="1">
      <alignment horizontal="justify" vertical="center" wrapText="1"/>
    </xf>
    <xf numFmtId="0" fontId="15" fillId="3" borderId="15" xfId="0" applyFont="1" applyFill="1" applyBorder="1" applyAlignment="1">
      <alignment horizontal="center" vertical="center" wrapText="1"/>
    </xf>
    <xf numFmtId="0" fontId="16" fillId="3" borderId="26" xfId="0" applyFont="1" applyFill="1" applyBorder="1" applyAlignment="1">
      <alignment horizontal="justify" vertical="center" wrapText="1"/>
    </xf>
    <xf numFmtId="0" fontId="2" fillId="7" borderId="7" xfId="0" applyFont="1" applyFill="1" applyBorder="1" applyAlignment="1">
      <alignment horizontal="center" vertical="center"/>
    </xf>
    <xf numFmtId="0" fontId="2" fillId="8" borderId="27" xfId="0" applyFont="1" applyFill="1" applyBorder="1" applyAlignment="1">
      <alignment horizontal="center" vertical="center"/>
    </xf>
    <xf numFmtId="0" fontId="19" fillId="3" borderId="27" xfId="0" applyFont="1" applyFill="1" applyBorder="1" applyAlignment="1">
      <alignment horizontal="center" vertical="center"/>
    </xf>
    <xf numFmtId="0" fontId="0" fillId="3" borderId="27" xfId="0" applyFont="1" applyFill="1" applyBorder="1" applyAlignment="1">
      <alignment horizontal="justify" vertical="center" wrapText="1"/>
    </xf>
    <xf numFmtId="0" fontId="0" fillId="3" borderId="28" xfId="0" applyFont="1" applyFill="1" applyBorder="1" applyAlignment="1">
      <alignment horizontal="justify" vertical="center" wrapText="1"/>
    </xf>
    <xf numFmtId="0" fontId="2" fillId="8" borderId="10" xfId="0" applyFont="1" applyFill="1" applyBorder="1" applyAlignment="1">
      <alignment horizontal="center" vertical="center"/>
    </xf>
    <xf numFmtId="0" fontId="19" fillId="3" borderId="10" xfId="0" applyFont="1" applyFill="1" applyBorder="1" applyAlignment="1">
      <alignment horizontal="center" vertical="center"/>
    </xf>
    <xf numFmtId="0" fontId="0" fillId="3" borderId="10" xfId="0" applyFont="1" applyFill="1" applyBorder="1" applyAlignment="1">
      <alignment horizontal="justify" vertical="center" wrapText="1"/>
    </xf>
    <xf numFmtId="0" fontId="0" fillId="3" borderId="29" xfId="0" applyFont="1" applyFill="1" applyBorder="1" applyAlignment="1">
      <alignment horizontal="justify" vertical="center" wrapText="1"/>
    </xf>
    <xf numFmtId="0" fontId="2" fillId="8" borderId="30" xfId="0" applyFont="1" applyFill="1" applyBorder="1" applyAlignment="1">
      <alignment horizontal="center" vertical="center"/>
    </xf>
    <xf numFmtId="0" fontId="19" fillId="3" borderId="30" xfId="0" applyFont="1" applyFill="1" applyBorder="1" applyAlignment="1">
      <alignment horizontal="center" vertical="center"/>
    </xf>
    <xf numFmtId="0" fontId="0" fillId="3" borderId="30" xfId="0" applyFont="1" applyFill="1" applyBorder="1" applyAlignment="1">
      <alignment horizontal="justify" vertical="center" wrapText="1"/>
    </xf>
    <xf numFmtId="0" fontId="0" fillId="3" borderId="31" xfId="0" applyFont="1" applyFill="1" applyBorder="1" applyAlignment="1">
      <alignment horizontal="justify" vertical="center" wrapText="1"/>
    </xf>
    <xf numFmtId="0" fontId="0" fillId="0" borderId="0" xfId="0" applyAlignment="1">
      <alignment vertical="center"/>
    </xf>
    <xf numFmtId="0" fontId="20" fillId="0" borderId="18" xfId="0" applyFont="1" applyBorder="1"/>
    <xf numFmtId="0" fontId="20" fillId="0" borderId="32" xfId="0" applyFont="1" applyBorder="1" applyAlignment="1">
      <alignment vertical="center"/>
    </xf>
    <xf numFmtId="0" fontId="21" fillId="9" borderId="1" xfId="0" applyFont="1" applyFill="1" applyBorder="1" applyAlignment="1">
      <alignment horizontal="center" vertical="center"/>
    </xf>
    <xf numFmtId="0" fontId="21" fillId="9" borderId="33" xfId="0" applyFont="1" applyFill="1" applyBorder="1" applyAlignment="1">
      <alignment horizontal="center" vertical="center"/>
    </xf>
    <xf numFmtId="0" fontId="21" fillId="9" borderId="1" xfId="0" applyFont="1" applyFill="1" applyBorder="1" applyAlignment="1">
      <alignment horizontal="center" vertical="center" wrapText="1"/>
    </xf>
    <xf numFmtId="0" fontId="23" fillId="0" borderId="14" xfId="0" applyFont="1" applyBorder="1"/>
    <xf numFmtId="0" fontId="23" fillId="0" borderId="34" xfId="0" applyFont="1" applyBorder="1" applyAlignment="1">
      <alignment vertical="center"/>
    </xf>
    <xf numFmtId="0" fontId="25" fillId="0" borderId="28" xfId="0" applyFont="1" applyBorder="1" applyAlignment="1">
      <alignment horizontal="center" vertical="center"/>
    </xf>
    <xf numFmtId="0" fontId="25" fillId="0" borderId="27" xfId="0" applyFont="1" applyBorder="1" applyAlignment="1">
      <alignment horizontal="center" vertical="center"/>
    </xf>
    <xf numFmtId="0" fontId="25" fillId="0" borderId="27" xfId="0" applyFont="1" applyBorder="1" applyAlignment="1">
      <alignment horizontal="justify" vertical="center" wrapText="1"/>
    </xf>
    <xf numFmtId="0" fontId="25" fillId="0" borderId="29"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justify" vertical="center" wrapText="1"/>
    </xf>
    <xf numFmtId="0" fontId="25" fillId="0" borderId="31" xfId="0" applyFon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justify" vertical="center" wrapText="1"/>
    </xf>
    <xf numFmtId="0" fontId="24" fillId="0" borderId="14" xfId="0" applyFont="1" applyBorder="1" applyAlignment="1">
      <alignment horizontal="center" vertical="center" wrapText="1"/>
    </xf>
    <xf numFmtId="0" fontId="25" fillId="0" borderId="34" xfId="0" applyFont="1" applyBorder="1" applyAlignment="1">
      <alignment horizontal="center" vertical="center"/>
    </xf>
    <xf numFmtId="0" fontId="25" fillId="0" borderId="14" xfId="0" applyFont="1" applyBorder="1"/>
    <xf numFmtId="0" fontId="25" fillId="0" borderId="14" xfId="0" applyFont="1" applyBorder="1" applyAlignment="1">
      <alignment horizontal="justify" vertical="center" wrapText="1"/>
    </xf>
    <xf numFmtId="0" fontId="0" fillId="10" borderId="0" xfId="0" applyFill="1"/>
    <xf numFmtId="0" fontId="20" fillId="11" borderId="2" xfId="2" applyFont="1" applyFill="1" applyBorder="1" applyAlignment="1">
      <alignment horizontal="center" vertical="center" wrapText="1"/>
    </xf>
    <xf numFmtId="0" fontId="27" fillId="5" borderId="2" xfId="2" applyFont="1" applyFill="1" applyBorder="1" applyAlignment="1">
      <alignment horizontal="center" vertical="center" wrapText="1"/>
    </xf>
    <xf numFmtId="0" fontId="3" fillId="9" borderId="2" xfId="0" applyFont="1" applyFill="1" applyBorder="1" applyAlignment="1">
      <alignment horizontal="center" vertical="center"/>
    </xf>
    <xf numFmtId="0" fontId="2" fillId="12" borderId="2" xfId="0" applyFont="1" applyFill="1" applyBorder="1" applyAlignment="1">
      <alignment horizontal="center" vertical="center"/>
    </xf>
    <xf numFmtId="0" fontId="2" fillId="13" borderId="2" xfId="0" applyFont="1" applyFill="1" applyBorder="1" applyAlignment="1">
      <alignment horizontal="center" vertical="center"/>
    </xf>
    <xf numFmtId="0" fontId="2" fillId="10" borderId="2" xfId="0" applyFont="1" applyFill="1" applyBorder="1" applyAlignment="1">
      <alignment horizontal="center" vertical="center"/>
    </xf>
    <xf numFmtId="0" fontId="2" fillId="1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9" fontId="4"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textRotation="90" wrapText="1"/>
    </xf>
    <xf numFmtId="0" fontId="32" fillId="0" borderId="2" xfId="0" applyFont="1" applyBorder="1" applyAlignment="1">
      <alignment horizontal="center" vertical="center" textRotation="90"/>
    </xf>
    <xf numFmtId="0" fontId="4" fillId="0" borderId="8" xfId="0" applyFont="1" applyBorder="1" applyAlignment="1">
      <alignment horizontal="left" vertical="center" wrapText="1"/>
    </xf>
    <xf numFmtId="0" fontId="4" fillId="0" borderId="0" xfId="0" applyFont="1" applyAlignment="1">
      <alignment wrapText="1"/>
    </xf>
    <xf numFmtId="0" fontId="4" fillId="0" borderId="0" xfId="0" applyFont="1"/>
    <xf numFmtId="0" fontId="32" fillId="0" borderId="0" xfId="0" applyFont="1"/>
    <xf numFmtId="0" fontId="32" fillId="0" borderId="0" xfId="0" applyFont="1" applyAlignment="1">
      <alignment vertical="center"/>
    </xf>
    <xf numFmtId="0" fontId="32" fillId="0" borderId="0" xfId="0" applyFont="1" applyAlignment="1">
      <alignment vertical="center" wrapText="1"/>
    </xf>
    <xf numFmtId="0" fontId="32" fillId="0" borderId="0" xfId="0" applyFont="1" applyAlignment="1">
      <alignment horizontal="center" vertical="center"/>
    </xf>
    <xf numFmtId="0" fontId="32" fillId="2" borderId="4" xfId="0" applyFont="1" applyFill="1" applyBorder="1" applyAlignment="1">
      <alignment vertical="center"/>
    </xf>
    <xf numFmtId="0" fontId="32" fillId="2" borderId="5" xfId="0" applyFont="1" applyFill="1" applyBorder="1" applyAlignment="1">
      <alignment vertical="center" wrapText="1"/>
    </xf>
    <xf numFmtId="0" fontId="32" fillId="0" borderId="5" xfId="0" applyFont="1" applyBorder="1" applyAlignment="1">
      <alignment vertical="center"/>
    </xf>
    <xf numFmtId="0" fontId="32" fillId="2" borderId="6" xfId="0" applyFont="1" applyFill="1" applyBorder="1" applyAlignment="1">
      <alignment vertical="center"/>
    </xf>
    <xf numFmtId="0" fontId="31" fillId="4" borderId="2" xfId="0" applyFont="1" applyFill="1" applyBorder="1" applyAlignment="1">
      <alignment horizontal="center" vertical="center" textRotation="90" wrapText="1"/>
    </xf>
    <xf numFmtId="0" fontId="31" fillId="4" borderId="2" xfId="0" applyFont="1" applyFill="1" applyBorder="1" applyAlignment="1">
      <alignment horizontal="center" vertical="center" textRotation="90"/>
    </xf>
    <xf numFmtId="0" fontId="33" fillId="4" borderId="2" xfId="0" applyFont="1" applyFill="1" applyBorder="1" applyAlignment="1">
      <alignment horizontal="center" vertical="center" textRotation="90" wrapText="1"/>
    </xf>
    <xf numFmtId="0" fontId="31" fillId="4" borderId="9" xfId="0" applyFont="1" applyFill="1" applyBorder="1" applyAlignment="1">
      <alignment horizontal="center" vertical="center" wrapText="1"/>
    </xf>
    <xf numFmtId="0" fontId="4" fillId="0" borderId="0" xfId="0" applyFont="1" applyAlignment="1">
      <alignment horizontal="center"/>
    </xf>
    <xf numFmtId="0" fontId="4" fillId="0" borderId="2" xfId="0" applyFont="1" applyBorder="1" applyAlignment="1">
      <alignment horizontal="center" vertical="center" wrapText="1"/>
    </xf>
    <xf numFmtId="0" fontId="32" fillId="0" borderId="8"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wrapText="1"/>
    </xf>
    <xf numFmtId="0" fontId="4" fillId="0" borderId="2" xfId="0" applyFont="1" applyBorder="1" applyAlignment="1">
      <alignment horizontal="center" vertical="center"/>
    </xf>
    <xf numFmtId="0" fontId="32" fillId="3" borderId="2" xfId="0" applyFont="1" applyFill="1" applyBorder="1" applyAlignment="1">
      <alignment horizontal="center" vertical="center" wrapText="1"/>
    </xf>
    <xf numFmtId="0" fontId="4" fillId="3" borderId="8" xfId="0" applyFont="1" applyFill="1" applyBorder="1" applyAlignment="1">
      <alignment horizontal="left" vertical="center" wrapText="1"/>
    </xf>
    <xf numFmtId="0" fontId="4" fillId="3" borderId="8" xfId="0" applyFont="1" applyFill="1" applyBorder="1" applyAlignment="1">
      <alignment horizontal="center" vertical="center" wrapText="1"/>
    </xf>
    <xf numFmtId="9" fontId="4" fillId="0" borderId="8" xfId="1" applyFont="1" applyBorder="1" applyAlignment="1" applyProtection="1">
      <alignment horizontal="center" vertical="center"/>
    </xf>
    <xf numFmtId="0" fontId="32" fillId="0" borderId="2" xfId="0" applyFont="1" applyBorder="1" applyAlignment="1">
      <alignment horizontal="center" vertical="center"/>
    </xf>
    <xf numFmtId="0" fontId="4" fillId="0" borderId="9" xfId="0" applyFont="1" applyBorder="1" applyAlignment="1">
      <alignment horizontal="left" vertical="center" wrapText="1"/>
    </xf>
    <xf numFmtId="0" fontId="4" fillId="3" borderId="2" xfId="0" applyFont="1" applyFill="1" applyBorder="1" applyAlignment="1">
      <alignment horizontal="center" vertical="center" wrapText="1"/>
    </xf>
    <xf numFmtId="0" fontId="4" fillId="0" borderId="0" xfId="0" applyFont="1" applyAlignment="1">
      <alignment horizontal="center" vertical="center"/>
    </xf>
    <xf numFmtId="0" fontId="32" fillId="0" borderId="5" xfId="0" applyFont="1" applyFill="1" applyBorder="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5" fillId="0" borderId="2" xfId="0" applyFont="1" applyBorder="1"/>
    <xf numFmtId="0" fontId="0" fillId="0" borderId="2" xfId="0" applyBorder="1"/>
    <xf numFmtId="0" fontId="36" fillId="0" borderId="0" xfId="0" applyFont="1"/>
    <xf numFmtId="0" fontId="0" fillId="0" borderId="0" xfId="0" applyFont="1"/>
    <xf numFmtId="0" fontId="37" fillId="0" borderId="2" xfId="0" applyFont="1" applyBorder="1" applyAlignment="1">
      <alignment horizontal="center" vertical="top"/>
    </xf>
    <xf numFmtId="0" fontId="37" fillId="0" borderId="2" xfId="0" applyFont="1" applyBorder="1" applyAlignment="1">
      <alignment horizontal="center" vertical="top" wrapText="1"/>
    </xf>
    <xf numFmtId="0" fontId="36" fillId="0" borderId="2" xfId="0" applyFont="1" applyBorder="1" applyAlignment="1">
      <alignment vertical="top" wrapText="1"/>
    </xf>
    <xf numFmtId="0" fontId="36" fillId="0" borderId="2" xfId="0" applyFont="1" applyBorder="1" applyAlignment="1">
      <alignment vertical="top"/>
    </xf>
    <xf numFmtId="0" fontId="36" fillId="0" borderId="0" xfId="0" applyFont="1" applyAlignment="1">
      <alignment horizontal="left" vertical="center" wrapText="1"/>
    </xf>
    <xf numFmtId="0" fontId="36" fillId="0" borderId="0" xfId="0" applyFont="1" applyAlignment="1">
      <alignment wrapText="1"/>
    </xf>
    <xf numFmtId="0" fontId="37" fillId="0" borderId="2" xfId="0" applyFont="1" applyBorder="1" applyAlignment="1">
      <alignment horizontal="center" vertical="center" wrapText="1"/>
    </xf>
    <xf numFmtId="0" fontId="37" fillId="0" borderId="2" xfId="0" applyFont="1" applyBorder="1" applyAlignment="1">
      <alignment horizontal="center" wrapText="1"/>
    </xf>
    <xf numFmtId="0" fontId="37" fillId="0" borderId="2" xfId="0" applyFont="1" applyBorder="1" applyAlignment="1">
      <alignment horizontal="center"/>
    </xf>
    <xf numFmtId="0" fontId="37" fillId="0" borderId="0" xfId="0" applyFont="1" applyAlignment="1">
      <alignment horizontal="center"/>
    </xf>
    <xf numFmtId="0" fontId="36" fillId="0" borderId="2" xfId="0" applyFont="1" applyBorder="1" applyAlignment="1">
      <alignment wrapText="1"/>
    </xf>
    <xf numFmtId="0" fontId="36" fillId="0" borderId="2" xfId="0" applyFont="1" applyBorder="1"/>
    <xf numFmtId="0" fontId="37" fillId="0" borderId="2" xfId="0" applyFont="1" applyBorder="1" applyAlignment="1">
      <alignment horizontal="left" vertical="center" wrapText="1"/>
    </xf>
    <xf numFmtId="0" fontId="37" fillId="0" borderId="2" xfId="0" applyFont="1" applyBorder="1" applyAlignment="1">
      <alignment wrapText="1"/>
    </xf>
    <xf numFmtId="0" fontId="37" fillId="0" borderId="2" xfId="0" applyFont="1" applyBorder="1"/>
    <xf numFmtId="0" fontId="37" fillId="0" borderId="0" xfId="0" applyFont="1"/>
    <xf numFmtId="0" fontId="2" fillId="16" borderId="10" xfId="0" applyFont="1" applyFill="1" applyBorder="1" applyAlignment="1">
      <alignment horizontal="center" vertical="center"/>
    </xf>
    <xf numFmtId="0" fontId="19" fillId="17" borderId="10" xfId="0" applyFont="1" applyFill="1" applyBorder="1" applyAlignment="1">
      <alignment horizontal="center" vertical="center"/>
    </xf>
    <xf numFmtId="0" fontId="0" fillId="17" borderId="10" xfId="0" applyFont="1" applyFill="1" applyBorder="1" applyAlignment="1">
      <alignment horizontal="justify" vertical="center" wrapText="1"/>
    </xf>
    <xf numFmtId="0" fontId="0" fillId="17" borderId="29" xfId="0" applyFont="1" applyFill="1" applyBorder="1" applyAlignment="1">
      <alignment horizontal="justify" vertical="center" wrapText="1"/>
    </xf>
    <xf numFmtId="0" fontId="0" fillId="15" borderId="0" xfId="0" applyFill="1"/>
    <xf numFmtId="0" fontId="32" fillId="0" borderId="0" xfId="0" applyFont="1" applyFill="1" applyAlignment="1">
      <alignment vertical="center"/>
    </xf>
    <xf numFmtId="0" fontId="4" fillId="0" borderId="0" xfId="0" applyFont="1" applyFill="1"/>
    <xf numFmtId="0" fontId="31" fillId="4" borderId="2"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9" fontId="4" fillId="0" borderId="2" xfId="0" applyNumberFormat="1" applyFont="1" applyBorder="1" applyAlignment="1">
      <alignment horizontal="center" vertical="center" wrapText="1"/>
    </xf>
    <xf numFmtId="0" fontId="32"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9" fontId="4" fillId="0" borderId="2" xfId="0" applyNumberFormat="1" applyFont="1" applyBorder="1" applyAlignment="1">
      <alignment horizontal="center" vertical="center"/>
    </xf>
    <xf numFmtId="9" fontId="4" fillId="0" borderId="8" xfId="1" applyFont="1" applyBorder="1" applyAlignment="1" applyProtection="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textRotation="90" wrapText="1"/>
    </xf>
    <xf numFmtId="0" fontId="32" fillId="0" borderId="2" xfId="0" applyFont="1" applyBorder="1" applyAlignment="1">
      <alignment horizontal="center" vertical="center" textRotation="90"/>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4" fillId="3" borderId="8"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2" fillId="0" borderId="0" xfId="0" applyFont="1" applyAlignment="1">
      <alignment horizontal="left" vertical="center"/>
    </xf>
    <xf numFmtId="0" fontId="4" fillId="0" borderId="2" xfId="0" applyFont="1" applyBorder="1" applyAlignment="1">
      <alignment horizontal="left" vertical="top"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left"/>
    </xf>
    <xf numFmtId="0" fontId="4" fillId="0" borderId="8" xfId="0" applyFont="1" applyBorder="1" applyAlignment="1">
      <alignment horizontal="left" wrapText="1"/>
    </xf>
    <xf numFmtId="0" fontId="32" fillId="0" borderId="2" xfId="0" applyFont="1" applyBorder="1" applyAlignment="1">
      <alignment horizontal="left" vertical="center"/>
    </xf>
    <xf numFmtId="0" fontId="4" fillId="0" borderId="8" xfId="0" applyFont="1" applyBorder="1" applyAlignment="1">
      <alignment horizontal="left" vertical="top" wrapText="1"/>
    </xf>
    <xf numFmtId="0" fontId="4" fillId="0" borderId="8" xfId="0" applyFont="1" applyBorder="1" applyAlignment="1">
      <alignment horizontal="left" vertical="top"/>
    </xf>
    <xf numFmtId="0" fontId="32" fillId="0" borderId="0" xfId="0" applyFont="1" applyAlignment="1">
      <alignment horizontal="left" vertical="top"/>
    </xf>
    <xf numFmtId="0" fontId="32" fillId="2" borderId="4" xfId="0" applyFont="1" applyFill="1" applyBorder="1" applyAlignment="1">
      <alignment horizontal="left" vertical="top"/>
    </xf>
    <xf numFmtId="0" fontId="4" fillId="0" borderId="0" xfId="0" applyFont="1" applyAlignment="1">
      <alignment horizontal="left" vertical="top"/>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9"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applyAlignment="1">
      <alignment horizontal="left" vertical="top" wrapText="1"/>
    </xf>
    <xf numFmtId="0" fontId="32" fillId="2" borderId="5" xfId="0" applyFont="1" applyFill="1" applyBorder="1" applyAlignment="1">
      <alignment horizontal="left" vertical="top"/>
    </xf>
    <xf numFmtId="0" fontId="31"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32" fillId="0" borderId="0" xfId="0" applyFont="1" applyAlignment="1">
      <alignment horizontal="center" vertical="center" wrapText="1"/>
    </xf>
    <xf numFmtId="17" fontId="4" fillId="0" borderId="8" xfId="0" applyNumberFormat="1" applyFont="1" applyBorder="1" applyAlignment="1">
      <alignment horizontal="center" vertical="center" wrapText="1"/>
    </xf>
    <xf numFmtId="0" fontId="32" fillId="0" borderId="0" xfId="0" applyFont="1" applyAlignment="1">
      <alignment horizontal="left" vertical="center" wrapText="1"/>
    </xf>
    <xf numFmtId="0" fontId="32" fillId="2" borderId="5"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Alignment="1">
      <alignment horizontal="left" wrapText="1"/>
    </xf>
    <xf numFmtId="0" fontId="4" fillId="0" borderId="2" xfId="0" applyFont="1" applyBorder="1" applyAlignment="1">
      <alignment horizontal="left" vertical="top" wrapText="1"/>
    </xf>
    <xf numFmtId="0" fontId="32" fillId="0" borderId="0" xfId="0" applyFont="1" applyAlignment="1">
      <alignment horizontal="left" vertical="top" wrapText="1"/>
    </xf>
    <xf numFmtId="0" fontId="32" fillId="0" borderId="2" xfId="0" applyFont="1" applyBorder="1" applyAlignment="1">
      <alignment horizontal="left" vertical="top" wrapText="1"/>
    </xf>
    <xf numFmtId="0" fontId="32" fillId="2" borderId="6" xfId="0" applyFont="1" applyFill="1" applyBorder="1" applyAlignment="1">
      <alignment horizontal="left" vertical="center"/>
    </xf>
    <xf numFmtId="0" fontId="4" fillId="0" borderId="0" xfId="0" applyFont="1" applyAlignment="1">
      <alignment horizontal="left"/>
    </xf>
    <xf numFmtId="0" fontId="32" fillId="0" borderId="1" xfId="0" applyFont="1" applyBorder="1" applyAlignment="1">
      <alignment horizontal="center" vertical="center"/>
    </xf>
    <xf numFmtId="0" fontId="4" fillId="0" borderId="2" xfId="0" applyFont="1" applyBorder="1" applyAlignment="1">
      <alignment horizontal="center"/>
    </xf>
    <xf numFmtId="0" fontId="32" fillId="0" borderId="1" xfId="0" applyFont="1" applyBorder="1" applyAlignment="1">
      <alignment vertical="center"/>
    </xf>
    <xf numFmtId="0" fontId="32" fillId="0" borderId="3" xfId="0" applyFont="1" applyBorder="1" applyAlignment="1">
      <alignment horizontal="center" vertical="center"/>
    </xf>
    <xf numFmtId="164" fontId="4" fillId="3" borderId="4" xfId="0" applyNumberFormat="1" applyFont="1" applyFill="1" applyBorder="1" applyAlignment="1">
      <alignment vertical="center"/>
    </xf>
    <xf numFmtId="0" fontId="32" fillId="2" borderId="7" xfId="0" applyFont="1" applyFill="1" applyBorder="1" applyAlignment="1">
      <alignment vertical="center"/>
    </xf>
    <xf numFmtId="0" fontId="4" fillId="3" borderId="6" xfId="0" applyFont="1" applyFill="1" applyBorder="1" applyAlignment="1">
      <alignment vertical="center"/>
    </xf>
    <xf numFmtId="0" fontId="4" fillId="3" borderId="5" xfId="0" applyFont="1" applyFill="1" applyBorder="1" applyAlignment="1">
      <alignment horizontal="center" vertical="center"/>
    </xf>
    <xf numFmtId="0" fontId="31" fillId="4" borderId="2"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8" xfId="0" applyFont="1" applyFill="1" applyBorder="1" applyAlignment="1">
      <alignment horizontal="center" vertical="center" wrapText="1"/>
    </xf>
    <xf numFmtId="0" fontId="31" fillId="4" borderId="9" xfId="0" applyFont="1" applyFill="1" applyBorder="1" applyAlignment="1">
      <alignment horizontal="center"/>
    </xf>
    <xf numFmtId="0" fontId="31" fillId="4" borderId="2" xfId="0" applyFont="1" applyFill="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4" fillId="0" borderId="2" xfId="0" applyFont="1" applyBorder="1" applyAlignment="1">
      <alignment horizontal="left" vertical="center" wrapText="1"/>
    </xf>
    <xf numFmtId="0" fontId="4" fillId="0" borderId="10" xfId="0" applyFont="1" applyBorder="1" applyAlignment="1">
      <alignment vertical="center" wrapText="1"/>
    </xf>
    <xf numFmtId="0" fontId="4" fillId="0" borderId="2" xfId="0" applyFont="1" applyBorder="1" applyAlignment="1">
      <alignment vertical="center"/>
    </xf>
    <xf numFmtId="9" fontId="4" fillId="0" borderId="2" xfId="0" applyNumberFormat="1" applyFont="1" applyBorder="1" applyAlignment="1">
      <alignment vertical="center" wrapText="1"/>
    </xf>
    <xf numFmtId="0" fontId="32" fillId="3" borderId="2" xfId="0" applyFont="1" applyFill="1" applyBorder="1" applyAlignment="1">
      <alignment vertical="center" wrapText="1"/>
    </xf>
    <xf numFmtId="0" fontId="4" fillId="3" borderId="8" xfId="0" applyFont="1" applyFill="1" applyBorder="1" applyAlignment="1">
      <alignment vertical="center" wrapText="1"/>
    </xf>
    <xf numFmtId="9" fontId="4" fillId="0" borderId="2" xfId="0" applyNumberFormat="1" applyFont="1" applyBorder="1" applyAlignment="1">
      <alignment vertical="center"/>
    </xf>
    <xf numFmtId="9" fontId="4" fillId="0" borderId="8" xfId="1" applyFont="1" applyBorder="1" applyAlignment="1" applyProtection="1">
      <alignment vertical="center"/>
    </xf>
    <xf numFmtId="0" fontId="32" fillId="0" borderId="2" xfId="0" applyFont="1" applyBorder="1" applyAlignment="1">
      <alignment vertical="center" wrapText="1"/>
    </xf>
    <xf numFmtId="0" fontId="32" fillId="0" borderId="2" xfId="0" applyFont="1" applyBorder="1" applyAlignment="1">
      <alignment horizontal="right" vertical="center" textRotation="90" wrapText="1"/>
    </xf>
    <xf numFmtId="0" fontId="32" fillId="0" borderId="2" xfId="0" applyFont="1" applyBorder="1" applyAlignment="1">
      <alignment horizontal="right" vertical="center" textRotation="90"/>
    </xf>
    <xf numFmtId="0" fontId="32" fillId="0" borderId="12" xfId="0" applyFont="1" applyBorder="1" applyAlignment="1">
      <alignment horizontal="center" vertical="center"/>
    </xf>
    <xf numFmtId="0" fontId="4" fillId="3" borderId="8" xfId="0" applyFont="1" applyFill="1" applyBorder="1" applyAlignment="1" applyProtection="1">
      <alignment vertical="center" wrapText="1"/>
      <protection locked="0"/>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9" fontId="4" fillId="0" borderId="2" xfId="0" applyNumberFormat="1" applyFont="1" applyBorder="1" applyAlignment="1">
      <alignment horizontal="center" vertical="center" wrapText="1"/>
    </xf>
    <xf numFmtId="0" fontId="32" fillId="3"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9" fontId="4" fillId="0" borderId="2" xfId="0" applyNumberFormat="1" applyFont="1" applyBorder="1" applyAlignment="1">
      <alignment horizontal="center" vertical="center"/>
    </xf>
    <xf numFmtId="9" fontId="4" fillId="0" borderId="8" xfId="1" applyFont="1" applyBorder="1" applyAlignment="1" applyProtection="1">
      <alignment horizontal="center" vertical="center"/>
    </xf>
    <xf numFmtId="0" fontId="32" fillId="0" borderId="2" xfId="0" applyFont="1" applyBorder="1" applyAlignment="1">
      <alignment horizontal="center" vertical="center" wrapText="1"/>
    </xf>
    <xf numFmtId="0" fontId="32" fillId="0" borderId="2" xfId="0" applyFont="1" applyBorder="1" applyAlignment="1">
      <alignment horizontal="center" vertical="center" textRotation="90" wrapText="1"/>
    </xf>
    <xf numFmtId="0" fontId="32" fillId="0" borderId="2" xfId="0" applyFont="1" applyBorder="1" applyAlignment="1">
      <alignment horizontal="center" vertical="center" textRotation="90"/>
    </xf>
    <xf numFmtId="0" fontId="32" fillId="0" borderId="8" xfId="0" applyFont="1" applyBorder="1" applyAlignment="1">
      <alignment horizontal="center" vertical="center"/>
    </xf>
    <xf numFmtId="0" fontId="4" fillId="0" borderId="13" xfId="0" applyFont="1" applyBorder="1" applyAlignment="1">
      <alignment horizontal="center" vertical="center" wrapText="1"/>
    </xf>
    <xf numFmtId="0" fontId="32" fillId="0" borderId="2" xfId="0" applyFont="1" applyBorder="1" applyAlignment="1">
      <alignment horizontal="center" vertical="center"/>
    </xf>
    <xf numFmtId="0" fontId="4" fillId="3" borderId="8" xfId="0" applyFont="1" applyFill="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6" fillId="0" borderId="2" xfId="0" applyFont="1" applyBorder="1" applyAlignment="1">
      <alignment horizontal="left" vertical="center" wrapText="1"/>
    </xf>
    <xf numFmtId="0" fontId="36" fillId="0" borderId="2" xfId="0" applyFont="1" applyBorder="1" applyAlignment="1">
      <alignment horizontal="center" vertical="center" wrapText="1"/>
    </xf>
    <xf numFmtId="0" fontId="36" fillId="0" borderId="2" xfId="0" applyFont="1" applyBorder="1" applyAlignment="1">
      <alignment horizontal="center" vertical="top"/>
    </xf>
    <xf numFmtId="0" fontId="6" fillId="5" borderId="1" xfId="0" applyFont="1" applyFill="1" applyBorder="1" applyAlignment="1">
      <alignment horizontal="center"/>
    </xf>
    <xf numFmtId="0" fontId="7" fillId="6" borderId="1" xfId="0" applyFont="1" applyFill="1" applyBorder="1" applyAlignment="1">
      <alignment horizontal="center"/>
    </xf>
    <xf numFmtId="0" fontId="8" fillId="3" borderId="1" xfId="0" applyFont="1" applyFill="1" applyBorder="1" applyAlignment="1">
      <alignment horizontal="justify" vertical="center" wrapText="1"/>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20" fillId="5" borderId="1" xfId="0" applyFont="1" applyFill="1" applyBorder="1" applyAlignment="1">
      <alignment horizontal="center"/>
    </xf>
    <xf numFmtId="0" fontId="24" fillId="5" borderId="1" xfId="0" applyFont="1" applyFill="1" applyBorder="1" applyAlignment="1">
      <alignment horizontal="center" vertical="center" wrapText="1"/>
    </xf>
    <xf numFmtId="0" fontId="26" fillId="9" borderId="2" xfId="0" applyFont="1" applyFill="1" applyBorder="1" applyAlignment="1">
      <alignment horizontal="center"/>
    </xf>
    <xf numFmtId="0" fontId="20" fillId="11" borderId="2" xfId="2" applyFont="1" applyFill="1" applyBorder="1" applyAlignment="1">
      <alignment horizontal="center" vertical="center" wrapText="1"/>
    </xf>
    <xf numFmtId="0" fontId="28" fillId="5" borderId="2" xfId="2" applyFont="1" applyFill="1" applyBorder="1" applyAlignment="1">
      <alignment horizontal="center" vertical="center"/>
    </xf>
    <xf numFmtId="0" fontId="14" fillId="12" borderId="2" xfId="2" applyFont="1" applyFill="1" applyBorder="1" applyAlignment="1">
      <alignment horizontal="center" vertical="center" wrapText="1"/>
    </xf>
    <xf numFmtId="0" fontId="29" fillId="12" borderId="2" xfId="2" applyFont="1" applyFill="1" applyBorder="1" applyAlignment="1">
      <alignment horizontal="center" vertical="center" wrapText="1"/>
    </xf>
    <xf numFmtId="0" fontId="14" fillId="13" borderId="2" xfId="2" applyFont="1" applyFill="1" applyBorder="1" applyAlignment="1">
      <alignment horizontal="center" vertical="center" wrapText="1"/>
    </xf>
    <xf numFmtId="0" fontId="14" fillId="10" borderId="2" xfId="2" applyFont="1" applyFill="1" applyBorder="1" applyAlignment="1">
      <alignment horizontal="center" vertical="center" wrapText="1"/>
    </xf>
    <xf numFmtId="0" fontId="14" fillId="13" borderId="2" xfId="2" applyFont="1" applyFill="1" applyBorder="1" applyAlignment="1">
      <alignment horizontal="center" vertical="center"/>
    </xf>
    <xf numFmtId="0" fontId="14" fillId="14" borderId="2" xfId="2" applyFont="1" applyFill="1" applyBorder="1" applyAlignment="1">
      <alignment horizontal="center" vertical="center" wrapText="1"/>
    </xf>
    <xf numFmtId="0" fontId="14" fillId="10" borderId="2" xfId="2" applyFont="1" applyFill="1" applyBorder="1" applyAlignment="1">
      <alignment horizontal="center" vertical="center"/>
    </xf>
    <xf numFmtId="0" fontId="14" fillId="14" borderId="2" xfId="2" applyFont="1" applyFill="1" applyBorder="1" applyAlignment="1">
      <alignment horizontal="center" vertical="center"/>
    </xf>
    <xf numFmtId="0" fontId="14" fillId="12" borderId="2" xfId="2" applyFont="1" applyFill="1" applyBorder="1" applyAlignment="1">
      <alignment horizontal="center" vertical="center"/>
    </xf>
    <xf numFmtId="0" fontId="3" fillId="9" borderId="2" xfId="0" applyFont="1" applyFill="1" applyBorder="1" applyAlignment="1">
      <alignment horizontal="center" vertical="center"/>
    </xf>
    <xf numFmtId="0" fontId="2" fillId="12" borderId="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32" fillId="0" borderId="33" xfId="0" applyFont="1" applyBorder="1" applyAlignment="1">
      <alignment vertical="center"/>
    </xf>
    <xf numFmtId="0" fontId="32" fillId="0" borderId="3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7" xfId="0" applyFont="1" applyBorder="1" applyAlignment="1">
      <alignment horizontal="center" vertical="center"/>
    </xf>
    <xf numFmtId="0" fontId="32" fillId="0" borderId="0"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cellXfs>
  <cellStyles count="3">
    <cellStyle name="Normal" xfId="0" builtinId="0"/>
    <cellStyle name="Normal 2" xfId="2"/>
    <cellStyle name="Porcentaje" xfId="1" builtinId="5"/>
  </cellStyles>
  <dxfs count="20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E36C09"/>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7F7F7F"/>
      <rgbColor rgb="FF9999FF"/>
      <rgbColor rgb="FF993366"/>
      <rgbColor rgb="FFFFF2CC"/>
      <rgbColor rgb="FFCCFFFF"/>
      <rgbColor rgb="FF660066"/>
      <rgbColor rgb="FFED7D31"/>
      <rgbColor rgb="FF0066CC"/>
      <rgbColor rgb="FFD0CECE"/>
      <rgbColor rgb="FF000080"/>
      <rgbColor rgb="FFFF00FF"/>
      <rgbColor rgb="FFFFFF00"/>
      <rgbColor rgb="FF00FFFF"/>
      <rgbColor rgb="FF800080"/>
      <rgbColor rgb="FFC00000"/>
      <rgbColor rgb="FF008080"/>
      <rgbColor rgb="FF0000FF"/>
      <rgbColor rgb="FF00CCFF"/>
      <rgbColor rgb="FFCCFFFF"/>
      <rgbColor rgb="FFDBDBDB"/>
      <rgbColor rgb="FFFFFF66"/>
      <rgbColor rgb="FFBFBFBF"/>
      <rgbColor rgb="FFFF99CC"/>
      <rgbColor rgb="FFCC99FF"/>
      <rgbColor rgb="FFFFC7CE"/>
      <rgbColor rgb="FF3366FF"/>
      <rgbColor rgb="FF33CCCC"/>
      <rgbColor rgb="FF92D050"/>
      <rgbColor rgb="FFFFC000"/>
      <rgbColor rgb="FFFF9900"/>
      <rgbColor rgb="FFE36C09"/>
      <rgbColor rgb="FF666699"/>
      <rgbColor rgb="FFA6A6A6"/>
      <rgbColor rgb="FF003366"/>
      <rgbColor rgb="FF00B050"/>
      <rgbColor rgb="FF003300"/>
      <rgbColor rgb="FF333300"/>
      <rgbColor rgb="FFC55A11"/>
      <rgbColor rgb="FF993366"/>
      <rgbColor rgb="FF333399"/>
      <rgbColor rgb="FF38572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TRIZ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12</xdr:row>
      <xdr:rowOff>0</xdr:rowOff>
    </xdr:from>
    <xdr:to>
      <xdr:col>9</xdr:col>
      <xdr:colOff>177840</xdr:colOff>
      <xdr:row>14</xdr:row>
      <xdr:rowOff>83520</xdr:rowOff>
    </xdr:to>
    <xdr:sp macro="" textlink="">
      <xdr:nvSpPr>
        <xdr:cNvPr id="2" name="1 Flecha izquierda">
          <a:hlinkClick xmlns:r="http://schemas.openxmlformats.org/officeDocument/2006/relationships" r:id="rId1"/>
        </xdr:cNvPr>
        <xdr:cNvSpPr/>
      </xdr:nvSpPr>
      <xdr:spPr>
        <a:xfrm>
          <a:off x="2891160" y="4067280"/>
          <a:ext cx="4490280" cy="578880"/>
        </a:xfrm>
        <a:prstGeom prst="leftArrow">
          <a:avLst>
            <a:gd name="adj1" fmla="val 50000"/>
            <a:gd name="adj2" fmla="val 50000"/>
          </a:avLst>
        </a:prstGeom>
        <a:solidFill>
          <a:srgbClr val="92D050"/>
        </a:solidFill>
        <a:ln w="0">
          <a:noFill/>
        </a:ln>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gn="ctr">
            <a:lnSpc>
              <a:spcPct val="100000"/>
            </a:lnSpc>
          </a:pPr>
          <a:r>
            <a:rPr lang="es-CO" sz="1400" b="1" strike="noStrike" spc="-1">
              <a:solidFill>
                <a:srgbClr val="FFFFFF"/>
              </a:solidFill>
              <a:latin typeface="Tahoma"/>
              <a:ea typeface="Tahoma"/>
            </a:rPr>
            <a:t>REGRESAR A LA MATRIZ DE RIESGOS SOC</a:t>
          </a:r>
          <a:endParaRPr lang="en-US" sz="14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732960</xdr:colOff>
      <xdr:row>37</xdr:row>
      <xdr:rowOff>75600</xdr:rowOff>
    </xdr:to>
    <xdr:pic>
      <xdr:nvPicPr>
        <xdr:cNvPr id="2" name="Imagen 1"/>
        <xdr:cNvPicPr/>
      </xdr:nvPicPr>
      <xdr:blipFill>
        <a:blip xmlns:r="http://schemas.openxmlformats.org/officeDocument/2006/relationships" r:embed="rId1"/>
        <a:stretch/>
      </xdr:blipFill>
      <xdr:spPr>
        <a:xfrm>
          <a:off x="780480" y="6153120"/>
          <a:ext cx="5955840" cy="198072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47"/>
  <sheetViews>
    <sheetView topLeftCell="V1" zoomScale="75" zoomScaleNormal="75" workbookViewId="0">
      <selection activeCell="AC16" sqref="AC16"/>
    </sheetView>
  </sheetViews>
  <sheetFormatPr baseColWidth="10" defaultColWidth="11.140625" defaultRowHeight="12.75" x14ac:dyDescent="0.2"/>
  <cols>
    <col min="1" max="1" width="11.140625" style="64"/>
    <col min="2" max="2" width="16.5703125" style="64" customWidth="1"/>
    <col min="3" max="3" width="47.7109375" style="63" customWidth="1"/>
    <col min="4" max="4" width="5.140625" style="64" customWidth="1"/>
    <col min="5" max="5" width="26.7109375" style="64" customWidth="1"/>
    <col min="6" max="6" width="48.28515625" style="64" customWidth="1"/>
    <col min="7" max="7" width="20.5703125" style="127" customWidth="1"/>
    <col min="8" max="8" width="39.28515625" style="64" customWidth="1"/>
    <col min="9" max="9" width="59.7109375" style="90" customWidth="1"/>
    <col min="10" max="10" width="20" style="64" customWidth="1"/>
    <col min="11" max="11" width="10.7109375" style="64" customWidth="1"/>
    <col min="12" max="12" width="45.42578125" style="64" customWidth="1"/>
    <col min="13" max="14" width="5.7109375" style="64" customWidth="1"/>
    <col min="15" max="17" width="5.85546875" style="90" customWidth="1"/>
    <col min="18" max="18" width="12.85546875" style="90" customWidth="1"/>
    <col min="19" max="19" width="46.140625" style="90" customWidth="1"/>
    <col min="20" max="20" width="22.5703125" style="90" customWidth="1"/>
    <col min="21" max="21" width="26.28515625" style="90" customWidth="1"/>
    <col min="22" max="22" width="15.5703125" style="90" customWidth="1"/>
    <col min="23" max="23" width="7.5703125" style="90" customWidth="1"/>
    <col min="24" max="24" width="8.140625" style="90" customWidth="1"/>
    <col min="25" max="28" width="8.7109375" style="90" customWidth="1"/>
    <col min="29" max="29" width="30.85546875" style="90" customWidth="1"/>
    <col min="30" max="30" width="56.42578125" style="161" customWidth="1"/>
    <col min="31" max="31" width="54.7109375" style="161" customWidth="1"/>
    <col min="32" max="32" width="29.5703125" style="161" customWidth="1"/>
    <col min="33" max="33" width="20.5703125" style="90" customWidth="1"/>
    <col min="34" max="34" width="22.7109375" style="90" customWidth="1"/>
    <col min="35" max="35" width="15.140625" style="68" customWidth="1"/>
    <col min="36" max="36" width="43.140625" style="150" customWidth="1"/>
    <col min="37" max="16384" width="11.140625" style="64"/>
  </cols>
  <sheetData>
    <row r="1" spans="2:36" ht="37.5" customHeight="1" x14ac:dyDescent="0.2">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6"/>
      <c r="AF1" s="186"/>
      <c r="AG1" s="186"/>
      <c r="AH1" s="186"/>
      <c r="AI1" s="186"/>
      <c r="AJ1" s="186"/>
    </row>
    <row r="2" spans="2:36" ht="39.75" customHeight="1" x14ac:dyDescent="0.2">
      <c r="B2" s="185" t="s">
        <v>0</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6"/>
      <c r="AF2" s="186"/>
      <c r="AG2" s="186"/>
      <c r="AH2" s="186"/>
      <c r="AI2" s="186"/>
      <c r="AJ2" s="186"/>
    </row>
    <row r="3" spans="2:36" s="65" customFormat="1" ht="33" customHeight="1" x14ac:dyDescent="0.2">
      <c r="B3" s="187" t="s">
        <v>567</v>
      </c>
      <c r="C3" s="187"/>
      <c r="D3" s="187"/>
      <c r="E3" s="187"/>
      <c r="F3" s="187"/>
      <c r="G3" s="187"/>
      <c r="H3" s="187"/>
      <c r="I3" s="187"/>
      <c r="J3" s="187"/>
      <c r="K3" s="187"/>
      <c r="L3" s="187"/>
      <c r="M3" s="187" t="s">
        <v>1</v>
      </c>
      <c r="N3" s="187"/>
      <c r="O3" s="187"/>
      <c r="P3" s="187"/>
      <c r="Q3" s="187"/>
      <c r="R3" s="187"/>
      <c r="S3" s="187"/>
      <c r="T3" s="187"/>
      <c r="U3" s="187"/>
      <c r="V3" s="187"/>
      <c r="W3" s="187"/>
      <c r="X3" s="187"/>
      <c r="Y3" s="187"/>
      <c r="Z3" s="187"/>
      <c r="AA3" s="187"/>
      <c r="AB3" s="187"/>
      <c r="AC3" s="187"/>
      <c r="AD3" s="187"/>
      <c r="AE3" s="188"/>
      <c r="AF3" s="188"/>
      <c r="AG3" s="188"/>
      <c r="AH3" s="188"/>
      <c r="AI3" s="188"/>
      <c r="AJ3" s="188"/>
    </row>
    <row r="4" spans="2:36" s="65" customFormat="1" ht="35.25" customHeight="1" x14ac:dyDescent="0.2">
      <c r="B4" s="66"/>
      <c r="C4" s="67"/>
      <c r="D4" s="66"/>
      <c r="E4" s="66"/>
      <c r="F4" s="66"/>
      <c r="G4" s="126"/>
      <c r="H4" s="66"/>
      <c r="I4" s="66"/>
      <c r="J4" s="66"/>
      <c r="K4" s="66"/>
      <c r="L4" s="66"/>
      <c r="M4" s="66"/>
      <c r="N4" s="66"/>
      <c r="O4" s="66"/>
      <c r="P4" s="66"/>
      <c r="Q4" s="66"/>
      <c r="R4" s="66"/>
      <c r="S4" s="66"/>
      <c r="T4" s="66"/>
      <c r="U4" s="66"/>
      <c r="V4" s="66"/>
      <c r="W4" s="66"/>
      <c r="X4" s="66"/>
      <c r="Y4" s="66"/>
      <c r="Z4" s="66"/>
      <c r="AA4" s="66"/>
      <c r="AB4" s="66"/>
      <c r="AC4" s="68"/>
      <c r="AD4" s="159"/>
      <c r="AE4" s="159"/>
      <c r="AF4" s="159"/>
      <c r="AG4" s="68"/>
      <c r="AH4" s="68"/>
      <c r="AI4" s="68"/>
      <c r="AJ4" s="150"/>
    </row>
    <row r="5" spans="2:36" ht="42.75" customHeight="1" x14ac:dyDescent="0.2">
      <c r="B5" s="69" t="s">
        <v>2</v>
      </c>
      <c r="C5" s="70"/>
      <c r="D5" s="91"/>
      <c r="E5" s="71"/>
      <c r="F5" s="72" t="s">
        <v>582</v>
      </c>
      <c r="G5" s="189"/>
      <c r="H5" s="189"/>
      <c r="I5" s="189"/>
      <c r="J5" s="190" t="s">
        <v>3</v>
      </c>
      <c r="K5" s="190"/>
      <c r="L5" s="191" t="s">
        <v>583</v>
      </c>
      <c r="M5" s="191"/>
      <c r="N5" s="191"/>
      <c r="O5" s="191"/>
      <c r="P5" s="191"/>
      <c r="Q5" s="191"/>
      <c r="R5" s="191"/>
      <c r="S5" s="191"/>
      <c r="T5" s="191"/>
      <c r="U5" s="191"/>
      <c r="V5" s="191"/>
      <c r="W5" s="191"/>
      <c r="X5" s="191"/>
      <c r="Y5" s="191"/>
      <c r="Z5" s="191"/>
      <c r="AA5" s="191"/>
      <c r="AB5" s="191"/>
      <c r="AC5" s="191"/>
      <c r="AD5" s="191"/>
      <c r="AE5" s="160" t="s">
        <v>4</v>
      </c>
      <c r="AF5" s="167"/>
      <c r="AG5" s="192"/>
      <c r="AH5" s="192"/>
      <c r="AI5" s="192"/>
      <c r="AJ5" s="192"/>
    </row>
    <row r="6" spans="2:36" s="77" customFormat="1" ht="18" customHeight="1" x14ac:dyDescent="0.2">
      <c r="B6" s="193" t="s">
        <v>5</v>
      </c>
      <c r="C6" s="193" t="s">
        <v>6</v>
      </c>
      <c r="D6" s="194" t="s">
        <v>7</v>
      </c>
      <c r="E6" s="194"/>
      <c r="F6" s="194"/>
      <c r="G6" s="194"/>
      <c r="H6" s="194"/>
      <c r="I6" s="194"/>
      <c r="J6" s="194"/>
      <c r="K6" s="194"/>
      <c r="L6" s="194"/>
      <c r="M6" s="193" t="s">
        <v>8</v>
      </c>
      <c r="N6" s="193"/>
      <c r="O6" s="193"/>
      <c r="P6" s="193"/>
      <c r="Q6" s="193"/>
      <c r="R6" s="193"/>
      <c r="S6" s="193" t="s">
        <v>9</v>
      </c>
      <c r="T6" s="193" t="s">
        <v>10</v>
      </c>
      <c r="U6" s="193"/>
      <c r="V6" s="193"/>
      <c r="W6" s="193"/>
      <c r="X6" s="195" t="s">
        <v>11</v>
      </c>
      <c r="Y6" s="195"/>
      <c r="Z6" s="195"/>
      <c r="AA6" s="195"/>
      <c r="AB6" s="195"/>
      <c r="AC6" s="193" t="s">
        <v>12</v>
      </c>
      <c r="AD6" s="196" t="s">
        <v>13</v>
      </c>
      <c r="AE6" s="196"/>
      <c r="AF6" s="197" t="s">
        <v>14</v>
      </c>
      <c r="AG6" s="193" t="s">
        <v>15</v>
      </c>
      <c r="AH6" s="193"/>
      <c r="AI6" s="193"/>
      <c r="AJ6" s="193"/>
    </row>
    <row r="7" spans="2:36" s="77" customFormat="1" ht="75" customHeight="1" x14ac:dyDescent="0.2">
      <c r="B7" s="193"/>
      <c r="C7" s="193"/>
      <c r="D7" s="55" t="s">
        <v>16</v>
      </c>
      <c r="E7" s="55" t="s">
        <v>17</v>
      </c>
      <c r="F7" s="55" t="s">
        <v>18</v>
      </c>
      <c r="G7" s="99" t="s">
        <v>19</v>
      </c>
      <c r="H7" s="55" t="s">
        <v>20</v>
      </c>
      <c r="I7" s="55" t="s">
        <v>21</v>
      </c>
      <c r="J7" s="55" t="s">
        <v>22</v>
      </c>
      <c r="K7" s="55" t="s">
        <v>23</v>
      </c>
      <c r="L7" s="55" t="s">
        <v>24</v>
      </c>
      <c r="M7" s="73" t="s">
        <v>25</v>
      </c>
      <c r="N7" s="73" t="s">
        <v>26</v>
      </c>
      <c r="O7" s="73" t="s">
        <v>27</v>
      </c>
      <c r="P7" s="73" t="s">
        <v>26</v>
      </c>
      <c r="Q7" s="193" t="s">
        <v>28</v>
      </c>
      <c r="R7" s="193"/>
      <c r="S7" s="193"/>
      <c r="T7" s="55" t="s">
        <v>29</v>
      </c>
      <c r="U7" s="55" t="s">
        <v>30</v>
      </c>
      <c r="V7" s="55" t="s">
        <v>31</v>
      </c>
      <c r="W7" s="74" t="s">
        <v>32</v>
      </c>
      <c r="X7" s="75" t="s">
        <v>26</v>
      </c>
      <c r="Y7" s="75" t="s">
        <v>33</v>
      </c>
      <c r="Z7" s="75" t="s">
        <v>26</v>
      </c>
      <c r="AA7" s="75" t="s">
        <v>34</v>
      </c>
      <c r="AB7" s="75" t="s">
        <v>35</v>
      </c>
      <c r="AC7" s="193"/>
      <c r="AD7" s="129" t="s">
        <v>36</v>
      </c>
      <c r="AE7" s="76" t="s">
        <v>37</v>
      </c>
      <c r="AF7" s="197"/>
      <c r="AG7" s="128" t="s">
        <v>38</v>
      </c>
      <c r="AH7" s="55" t="s">
        <v>39</v>
      </c>
      <c r="AI7" s="194" t="s">
        <v>40</v>
      </c>
      <c r="AJ7" s="194"/>
    </row>
    <row r="8" spans="2:36" ht="69.75" customHeight="1" x14ac:dyDescent="0.2">
      <c r="B8" s="198" t="s">
        <v>42</v>
      </c>
      <c r="C8" s="199" t="s">
        <v>43</v>
      </c>
      <c r="D8" s="200" t="s">
        <v>44</v>
      </c>
      <c r="E8" s="201" t="s">
        <v>45</v>
      </c>
      <c r="F8" s="202" t="s">
        <v>46</v>
      </c>
      <c r="G8" s="203" t="s">
        <v>47</v>
      </c>
      <c r="H8" s="204" t="s">
        <v>48</v>
      </c>
      <c r="I8" s="202" t="s">
        <v>49</v>
      </c>
      <c r="J8" s="205" t="s">
        <v>50</v>
      </c>
      <c r="K8" s="202" t="s">
        <v>51</v>
      </c>
      <c r="L8" s="202" t="s">
        <v>52</v>
      </c>
      <c r="M8" s="206">
        <v>4</v>
      </c>
      <c r="N8" s="207">
        <f>IF(M8=1,20%,IF(M8=2,40%,IF(M8=3,60%,IF(M8=4,80%,IF(M8=5,100%," ")))))</f>
        <v>0.8</v>
      </c>
      <c r="O8" s="206">
        <v>5</v>
      </c>
      <c r="P8" s="207">
        <f>IF(O8=1,20%,IF(O8=2,40%,IF(O8=3,60%,IF(O8=4,80%,IF(O8=5,100%," ")))))</f>
        <v>1</v>
      </c>
      <c r="Q8" s="206">
        <f>(M8*O8)</f>
        <v>20</v>
      </c>
      <c r="R8" s="208" t="str">
        <f>IF(Q8&lt;=4,"BAJO",IF(Q8&lt;=9,"MEDIO",IF(Q8&lt;=12,"ALTO",IF(Q8&lt;=25,"MUY ALTO"))))</f>
        <v>MUY ALTO</v>
      </c>
      <c r="S8" s="209" t="s">
        <v>53</v>
      </c>
      <c r="T8" s="209" t="s">
        <v>54</v>
      </c>
      <c r="U8" s="209" t="s">
        <v>55</v>
      </c>
      <c r="V8" s="206" t="str">
        <f>IF(OR(T8="Preventivo",T8="Detectivo"),"Probabilidad",IF(T8="Correctivo","Impacto",""))</f>
        <v>Probabilidad</v>
      </c>
      <c r="W8" s="210" t="str">
        <f>IF(AND(T8="Preventivo",U8="Automático"),"50%",IF(AND(T8="Preventivo",U8="Manual"),"40%",IF(AND(T8="Detectivo",U8="Automático"),"40%",IF(AND(T8="Detectivo",U8="Manual"),"30%",IF(AND(T8="Correctivo",U8="Automático"),"35%",IF(AND(T8="Correctivo",U8="Manual"),"25%",""))))))</f>
        <v>40%</v>
      </c>
      <c r="X8" s="211">
        <f>IFERROR(IF(V8="Probabilidad",($N$8-(+$N$8*W8)),IF(V8="Impacto",$N$8,"")),"")</f>
        <v>0.48</v>
      </c>
      <c r="Y8" s="212" t="str">
        <f>IFERROR(IF(X8="","",IF(X8&lt;=0.2,"Muy Baja",IF(X8&lt;=0.4,"Baja",IF(X8&lt;=0.6,"Media",IF(X8&lt;=0.8,"Alta","Muy Alta"))))),"")</f>
        <v>Media</v>
      </c>
      <c r="Z8" s="210">
        <f>IFERROR(IF(V8="Impacto",($P$8-(+$P$8*W8)),IF(V8="Probabilidad",$P$8,"")),"")</f>
        <v>1</v>
      </c>
      <c r="AA8" s="213" t="str">
        <f>IFERROR(IF(Z8="","",IF(Z8&lt;=0.2,"Leve",IF(Z8&lt;=0.4,"Menor",IF(Z8&lt;=0.6,"Moderado",IF(Z8&lt;=0.8,"Mayor","Catastrófico"))))),"")</f>
        <v>Catastrófico</v>
      </c>
      <c r="AB8" s="214" t="str">
        <f>IFERROR(IF(OR(AND(Y8="Muy Baja",AA8="Leve"),AND(Y8="Muy Baja",AA8="Menor"),AND(Y8="Baja",AA8="Leve")),"Bajo",IF(OR(AND(Y8="Muy baja",AA8="Moderado"),AND(Y8="Baja",AA8="Menor"),AND(Y8="Baja",AA8="Moderado"),AND(Y8="Media",AA8="Leve"),AND(Y8="Media",AA8="Menor"),AND(Y8="Media",AA8="Moderado"),AND(Y8="Alta",AA8="Leve"),AND(Y8="Alta",AA8="Menor")),"Moderado",IF(OR(AND(Y8="Muy Baja",AA8="Mayor"),AND(Y8="Baja",AA8="Mayor"),AND(Y8="Media",AA8="Mayor"),AND(Y8="Alta",AA8="Moderado"),AND(Y8="Alta",AA8="Mayor"),AND(Y8="Muy Alta",AA8="Leve"),AND(Y8="Muy Alta",AA8="Menor"),AND(Y8="Muy Alta",AA8="Moderado"),AND(Y8="Muy Alta",AA8="Mayor")),"Alto",IF(OR(AND(Y8="Muy Baja",AA8="Catastrófico"),AND(Y8="Baja",AA8="Catastrófico"),AND(Y8="Media",AA8="Catastrófico"),AND(Y8="Alta",AA8="Catastrófico"),AND(Y8="Muy Alta",AA8="Catastrófico")),"Extremo","")))),"")</f>
        <v>Extremo</v>
      </c>
      <c r="AC8" s="215" t="s">
        <v>56</v>
      </c>
      <c r="AD8" s="157" t="s">
        <v>57</v>
      </c>
      <c r="AE8" s="157" t="s">
        <v>591</v>
      </c>
      <c r="AF8" s="151" t="s">
        <v>596</v>
      </c>
      <c r="AG8" s="80" t="s">
        <v>90</v>
      </c>
      <c r="AH8" s="79"/>
      <c r="AI8" s="80" t="s">
        <v>58</v>
      </c>
      <c r="AJ8" s="62" t="s">
        <v>634</v>
      </c>
    </row>
    <row r="9" spans="2:36" ht="99.75" customHeight="1" x14ac:dyDescent="0.2">
      <c r="B9" s="198"/>
      <c r="C9" s="199"/>
      <c r="D9" s="200"/>
      <c r="E9" s="201"/>
      <c r="F9" s="202"/>
      <c r="G9" s="203"/>
      <c r="H9" s="204"/>
      <c r="I9" s="202"/>
      <c r="J9" s="205"/>
      <c r="K9" s="202"/>
      <c r="L9" s="202"/>
      <c r="M9" s="206"/>
      <c r="N9" s="207"/>
      <c r="O9" s="206"/>
      <c r="P9" s="207"/>
      <c r="Q9" s="206"/>
      <c r="R9" s="208"/>
      <c r="S9" s="209"/>
      <c r="T9" s="209"/>
      <c r="U9" s="209"/>
      <c r="V9" s="206"/>
      <c r="W9" s="210"/>
      <c r="X9" s="211"/>
      <c r="Y9" s="212"/>
      <c r="Z9" s="210"/>
      <c r="AA9" s="213"/>
      <c r="AB9" s="214"/>
      <c r="AC9" s="215"/>
      <c r="AD9" s="157" t="s">
        <v>59</v>
      </c>
      <c r="AE9" s="157" t="s">
        <v>592</v>
      </c>
      <c r="AF9" s="151" t="s">
        <v>596</v>
      </c>
      <c r="AG9" s="80" t="s">
        <v>90</v>
      </c>
      <c r="AH9" s="79"/>
      <c r="AI9" s="80" t="s">
        <v>58</v>
      </c>
      <c r="AJ9" s="62" t="s">
        <v>633</v>
      </c>
    </row>
    <row r="10" spans="2:36" ht="100.5" customHeight="1" x14ac:dyDescent="0.2">
      <c r="B10" s="198"/>
      <c r="C10" s="199"/>
      <c r="D10" s="200"/>
      <c r="E10" s="201"/>
      <c r="F10" s="202"/>
      <c r="G10" s="203"/>
      <c r="H10" s="204"/>
      <c r="I10" s="202"/>
      <c r="J10" s="205"/>
      <c r="K10" s="202"/>
      <c r="L10" s="202"/>
      <c r="M10" s="206"/>
      <c r="N10" s="207"/>
      <c r="O10" s="206"/>
      <c r="P10" s="207"/>
      <c r="Q10" s="206"/>
      <c r="R10" s="208"/>
      <c r="S10" s="216" t="s">
        <v>60</v>
      </c>
      <c r="T10" s="209" t="s">
        <v>54</v>
      </c>
      <c r="U10" s="209" t="s">
        <v>55</v>
      </c>
      <c r="V10" s="206" t="str">
        <f t="shared" ref="V10:V28" si="0">IF(OR(T10="Preventivo",T10="Detectivo"),"Probabilidad",IF(T10="Correctivo","Impacto",""))</f>
        <v>Probabilidad</v>
      </c>
      <c r="W10" s="210" t="str">
        <f t="shared" ref="W10:W29" si="1">IF(AND(T10="Preventivo",U10="Automático"),"50%",IF(AND(T10="Preventivo",U10="Manual"),"40%",IF(AND(T10="Detectivo",U10="Automático"),"40%",IF(AND(T10="Detectivo",U10="Manual"),"30%",IF(AND(T10="Correctivo",U10="Automático"),"35%",IF(AND(T10="Correctivo",U10="Manual"),"25%",""))))))</f>
        <v>40%</v>
      </c>
      <c r="X10" s="211">
        <f>IFERROR(IF(V10="Probabilidad",($X$8-(+$X$8*W10)),IF(V10="Impacto",$X$8,"")),"")</f>
        <v>0.28799999999999998</v>
      </c>
      <c r="Y10" s="213" t="str">
        <f t="shared" ref="Y10:Y28" si="2">IFERROR(IF(X10="","",IF(X10&lt;=0.2,"Muy Baja",IF(X10&lt;=0.4,"Baja",IF(X10&lt;=0.6,"Media",IF(X10&lt;=0.8,"Alta","Muy Alta"))))),"")</f>
        <v>Baja</v>
      </c>
      <c r="Z10" s="210">
        <f t="shared" ref="Z10:Z15" si="3">IFERROR(IF(V10="Impacto",($P$8-(+$P$8*W10)),IF(V10="Probabilidad",$P$8,"")),"")</f>
        <v>1</v>
      </c>
      <c r="AA10" s="213" t="str">
        <f t="shared" ref="AA10:AA28" si="4">IFERROR(IF(Z10="","",IF(Z10&lt;=0.2,"Leve",IF(Z10&lt;=0.4,"Menor",IF(Z10&lt;=0.6,"Moderado",IF(Z10&lt;=0.8,"Mayor","Catastrófico"))))),"")</f>
        <v>Catastrófico</v>
      </c>
      <c r="AB10" s="214" t="str">
        <f t="shared" ref="AB10:AB28" si="5">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Extremo</v>
      </c>
      <c r="AC10" s="215"/>
      <c r="AD10" s="157" t="s">
        <v>61</v>
      </c>
      <c r="AE10" s="157" t="s">
        <v>593</v>
      </c>
      <c r="AF10" s="151" t="s">
        <v>596</v>
      </c>
      <c r="AG10" s="80" t="s">
        <v>90</v>
      </c>
      <c r="AH10" s="79"/>
      <c r="AI10" s="80" t="s">
        <v>62</v>
      </c>
      <c r="AJ10" s="62" t="s">
        <v>63</v>
      </c>
    </row>
    <row r="11" spans="2:36" ht="108.75" customHeight="1" x14ac:dyDescent="0.2">
      <c r="B11" s="198"/>
      <c r="C11" s="199"/>
      <c r="D11" s="200"/>
      <c r="E11" s="201"/>
      <c r="F11" s="202"/>
      <c r="G11" s="203"/>
      <c r="H11" s="204"/>
      <c r="I11" s="202"/>
      <c r="J11" s="205"/>
      <c r="K11" s="202"/>
      <c r="L11" s="202"/>
      <c r="M11" s="206"/>
      <c r="N11" s="207"/>
      <c r="O11" s="206"/>
      <c r="P11" s="207"/>
      <c r="Q11" s="206"/>
      <c r="R11" s="208"/>
      <c r="S11" s="216"/>
      <c r="T11" s="209"/>
      <c r="U11" s="209"/>
      <c r="V11" s="206" t="str">
        <f t="shared" si="0"/>
        <v/>
      </c>
      <c r="W11" s="210" t="str">
        <f t="shared" si="1"/>
        <v/>
      </c>
      <c r="X11" s="211" t="str">
        <f>IFERROR(IF(V11="Probabilidad",($N$8-(+$N$8*W11)),IF(V11="Impacto",$N$8,"")),"")</f>
        <v/>
      </c>
      <c r="Y11" s="213" t="str">
        <f t="shared" si="2"/>
        <v/>
      </c>
      <c r="Z11" s="210" t="str">
        <f t="shared" si="3"/>
        <v/>
      </c>
      <c r="AA11" s="213" t="str">
        <f t="shared" si="4"/>
        <v/>
      </c>
      <c r="AB11" s="214" t="str">
        <f t="shared" si="5"/>
        <v/>
      </c>
      <c r="AC11" s="215"/>
      <c r="AD11" s="157" t="s">
        <v>64</v>
      </c>
      <c r="AE11" s="157" t="s">
        <v>589</v>
      </c>
      <c r="AF11" s="151" t="s">
        <v>596</v>
      </c>
      <c r="AG11" s="80" t="s">
        <v>90</v>
      </c>
      <c r="AH11" s="79"/>
      <c r="AI11" s="80" t="s">
        <v>62</v>
      </c>
      <c r="AJ11" s="62" t="s">
        <v>632</v>
      </c>
    </row>
    <row r="12" spans="2:36" ht="72" customHeight="1" x14ac:dyDescent="0.2">
      <c r="B12" s="198" t="s">
        <v>42</v>
      </c>
      <c r="C12" s="199" t="s">
        <v>65</v>
      </c>
      <c r="D12" s="200" t="s">
        <v>66</v>
      </c>
      <c r="E12" s="201" t="s">
        <v>45</v>
      </c>
      <c r="F12" s="217" t="s">
        <v>67</v>
      </c>
      <c r="G12" s="218" t="s">
        <v>47</v>
      </c>
      <c r="H12" s="204" t="s">
        <v>68</v>
      </c>
      <c r="I12" s="204" t="s">
        <v>69</v>
      </c>
      <c r="J12" s="199" t="s">
        <v>50</v>
      </c>
      <c r="K12" s="219" t="s">
        <v>70</v>
      </c>
      <c r="L12" s="204" t="s">
        <v>71</v>
      </c>
      <c r="M12" s="219">
        <v>4</v>
      </c>
      <c r="N12" s="220">
        <f>IF(M12=1,20%,IF(M12=2,40%,IF(M12=3,60%,IF(M12=4,80%,IF(M12=5,100%," ")))))</f>
        <v>0.8</v>
      </c>
      <c r="O12" s="219">
        <v>4</v>
      </c>
      <c r="P12" s="220">
        <f>IF(O12=1,20%,IF(O12=2,40%,IF(O12=3,60%,IF(O12=4,80%,IF(O12=5,100%," ")))))</f>
        <v>0.8</v>
      </c>
      <c r="Q12" s="219">
        <f>(M12*O12)</f>
        <v>16</v>
      </c>
      <c r="R12" s="221" t="str">
        <f>IF(Q12&lt;=4,"BAJO",IF(Q12&lt;=9,"MEDIO",IF(Q12&lt;=12,"ALTO",IF(Q12&lt;=25,"MUY ALTO"))))</f>
        <v>MUY ALTO</v>
      </c>
      <c r="S12" s="222" t="s">
        <v>72</v>
      </c>
      <c r="T12" s="222" t="s">
        <v>73</v>
      </c>
      <c r="U12" s="222" t="s">
        <v>55</v>
      </c>
      <c r="V12" s="219" t="str">
        <f t="shared" si="0"/>
        <v>Probabilidad</v>
      </c>
      <c r="W12" s="223" t="str">
        <f t="shared" si="1"/>
        <v>30%</v>
      </c>
      <c r="X12" s="224">
        <f>IFERROR(IF(V12="Probabilidad",($N$8-(+$N$8*W12)),IF(V12="Impacto",$N$8,"")),"")</f>
        <v>0.56000000000000005</v>
      </c>
      <c r="Y12" s="225" t="str">
        <f t="shared" si="2"/>
        <v>Media</v>
      </c>
      <c r="Z12" s="223">
        <f t="shared" si="3"/>
        <v>1</v>
      </c>
      <c r="AA12" s="226" t="str">
        <f t="shared" si="4"/>
        <v>Catastrófico</v>
      </c>
      <c r="AB12" s="227" t="str">
        <f t="shared" si="5"/>
        <v>Extremo</v>
      </c>
      <c r="AC12" s="228" t="s">
        <v>56</v>
      </c>
      <c r="AD12" s="157" t="s">
        <v>74</v>
      </c>
      <c r="AE12" s="157" t="s">
        <v>75</v>
      </c>
      <c r="AF12" s="151" t="s">
        <v>596</v>
      </c>
      <c r="AG12" s="80" t="s">
        <v>90</v>
      </c>
      <c r="AH12" s="79"/>
      <c r="AI12" s="80" t="s">
        <v>58</v>
      </c>
      <c r="AJ12" s="153" t="s">
        <v>76</v>
      </c>
    </row>
    <row r="13" spans="2:36" ht="86.25" customHeight="1" x14ac:dyDescent="0.2">
      <c r="B13" s="198"/>
      <c r="C13" s="199"/>
      <c r="D13" s="200"/>
      <c r="E13" s="201"/>
      <c r="F13" s="217"/>
      <c r="G13" s="218"/>
      <c r="H13" s="217"/>
      <c r="I13" s="204"/>
      <c r="J13" s="199"/>
      <c r="K13" s="219"/>
      <c r="L13" s="204"/>
      <c r="M13" s="219"/>
      <c r="N13" s="220"/>
      <c r="O13" s="219"/>
      <c r="P13" s="220"/>
      <c r="Q13" s="219"/>
      <c r="R13" s="221"/>
      <c r="S13" s="222"/>
      <c r="T13" s="222"/>
      <c r="U13" s="222"/>
      <c r="V13" s="219" t="str">
        <f t="shared" si="0"/>
        <v/>
      </c>
      <c r="W13" s="223" t="str">
        <f t="shared" si="1"/>
        <v/>
      </c>
      <c r="X13" s="224" t="str">
        <f>IFERROR(IF(V13="Probabilidad",($N$8-(+$N$8*W13)),IF(V13="Impacto",$N$8,"")),"")</f>
        <v/>
      </c>
      <c r="Y13" s="225" t="str">
        <f t="shared" si="2"/>
        <v/>
      </c>
      <c r="Z13" s="223" t="str">
        <f t="shared" si="3"/>
        <v/>
      </c>
      <c r="AA13" s="226" t="str">
        <f t="shared" si="4"/>
        <v/>
      </c>
      <c r="AB13" s="227" t="str">
        <f t="shared" si="5"/>
        <v/>
      </c>
      <c r="AC13" s="228"/>
      <c r="AD13" s="157" t="s">
        <v>77</v>
      </c>
      <c r="AE13" s="157" t="s">
        <v>590</v>
      </c>
      <c r="AF13" s="151" t="s">
        <v>596</v>
      </c>
      <c r="AG13" s="80" t="s">
        <v>90</v>
      </c>
      <c r="AH13" s="79"/>
      <c r="AI13" s="80" t="s">
        <v>58</v>
      </c>
      <c r="AJ13" s="153" t="s">
        <v>78</v>
      </c>
    </row>
    <row r="14" spans="2:36" ht="46.5" customHeight="1" x14ac:dyDescent="0.2">
      <c r="B14" s="198"/>
      <c r="C14" s="199"/>
      <c r="D14" s="200"/>
      <c r="E14" s="201"/>
      <c r="F14" s="217"/>
      <c r="G14" s="218"/>
      <c r="H14" s="217"/>
      <c r="I14" s="204"/>
      <c r="J14" s="199"/>
      <c r="K14" s="219"/>
      <c r="L14" s="204"/>
      <c r="M14" s="219"/>
      <c r="N14" s="220"/>
      <c r="O14" s="219"/>
      <c r="P14" s="220"/>
      <c r="Q14" s="219"/>
      <c r="R14" s="221"/>
      <c r="S14" s="222"/>
      <c r="T14" s="222"/>
      <c r="U14" s="222"/>
      <c r="V14" s="219" t="str">
        <f t="shared" si="0"/>
        <v/>
      </c>
      <c r="W14" s="223" t="str">
        <f t="shared" si="1"/>
        <v/>
      </c>
      <c r="X14" s="224" t="str">
        <f>IFERROR(IF(V14="Probabilidad",($N$8-(+$N$8*W14)),IF(V14="Impacto",$N$8,"")),"")</f>
        <v/>
      </c>
      <c r="Y14" s="225" t="str">
        <f t="shared" si="2"/>
        <v/>
      </c>
      <c r="Z14" s="223" t="str">
        <f t="shared" si="3"/>
        <v/>
      </c>
      <c r="AA14" s="226" t="str">
        <f t="shared" si="4"/>
        <v/>
      </c>
      <c r="AB14" s="227" t="str">
        <f t="shared" si="5"/>
        <v/>
      </c>
      <c r="AC14" s="228"/>
      <c r="AD14" s="157" t="s">
        <v>79</v>
      </c>
      <c r="AE14" s="157" t="s">
        <v>594</v>
      </c>
      <c r="AF14" s="151" t="s">
        <v>596</v>
      </c>
      <c r="AG14" s="80" t="s">
        <v>90</v>
      </c>
      <c r="AH14" s="79"/>
      <c r="AI14" s="80" t="s">
        <v>62</v>
      </c>
      <c r="AJ14" s="153" t="s">
        <v>80</v>
      </c>
    </row>
    <row r="15" spans="2:36" ht="85.5" customHeight="1" x14ac:dyDescent="0.2">
      <c r="B15" s="198"/>
      <c r="C15" s="199"/>
      <c r="D15" s="200"/>
      <c r="E15" s="201"/>
      <c r="F15" s="217"/>
      <c r="G15" s="218"/>
      <c r="H15" s="217"/>
      <c r="I15" s="204"/>
      <c r="J15" s="199"/>
      <c r="K15" s="219"/>
      <c r="L15" s="204"/>
      <c r="M15" s="219"/>
      <c r="N15" s="220"/>
      <c r="O15" s="219"/>
      <c r="P15" s="220"/>
      <c r="Q15" s="219"/>
      <c r="R15" s="221"/>
      <c r="S15" s="222"/>
      <c r="T15" s="222"/>
      <c r="U15" s="222"/>
      <c r="V15" s="219" t="str">
        <f t="shared" si="0"/>
        <v/>
      </c>
      <c r="W15" s="223" t="str">
        <f t="shared" si="1"/>
        <v/>
      </c>
      <c r="X15" s="224" t="str">
        <f>IFERROR(IF(V15="Probabilidad",($N$8-(+$N$8*W15)),IF(V15="Impacto",$N$8,"")),"")</f>
        <v/>
      </c>
      <c r="Y15" s="225" t="str">
        <f t="shared" si="2"/>
        <v/>
      </c>
      <c r="Z15" s="223" t="str">
        <f t="shared" si="3"/>
        <v/>
      </c>
      <c r="AA15" s="226" t="str">
        <f t="shared" si="4"/>
        <v/>
      </c>
      <c r="AB15" s="227" t="str">
        <f t="shared" si="5"/>
        <v/>
      </c>
      <c r="AC15" s="228"/>
      <c r="AD15" s="157" t="s">
        <v>59</v>
      </c>
      <c r="AE15" s="157" t="s">
        <v>592</v>
      </c>
      <c r="AF15" s="151" t="s">
        <v>596</v>
      </c>
      <c r="AG15" s="80" t="s">
        <v>90</v>
      </c>
      <c r="AH15" s="79"/>
      <c r="AI15" s="80" t="s">
        <v>62</v>
      </c>
      <c r="AJ15" s="62" t="s">
        <v>631</v>
      </c>
    </row>
    <row r="16" spans="2:36" ht="233.1" customHeight="1" x14ac:dyDescent="0.2">
      <c r="B16" s="92" t="s">
        <v>42</v>
      </c>
      <c r="C16" s="81" t="s">
        <v>81</v>
      </c>
      <c r="D16" s="93" t="s">
        <v>82</v>
      </c>
      <c r="E16" s="94" t="s">
        <v>45</v>
      </c>
      <c r="F16" s="78" t="s">
        <v>83</v>
      </c>
      <c r="G16" s="100" t="s">
        <v>47</v>
      </c>
      <c r="H16" s="56" t="s">
        <v>84</v>
      </c>
      <c r="I16" s="56" t="s">
        <v>85</v>
      </c>
      <c r="J16" s="78" t="s">
        <v>86</v>
      </c>
      <c r="K16" s="82" t="s">
        <v>87</v>
      </c>
      <c r="L16" s="56" t="s">
        <v>88</v>
      </c>
      <c r="M16" s="82">
        <v>4</v>
      </c>
      <c r="N16" s="57">
        <f>IF(M16=1,20%,IF(M16=2,40%,IF(M16=3,60%,IF(M16=4,80%,IF(M16=5,100%," ")))))</f>
        <v>0.8</v>
      </c>
      <c r="O16" s="82">
        <v>4</v>
      </c>
      <c r="P16" s="57">
        <f>IF(O16=1,20%,IF(O16=2,40%,IF(O16=3,60%,IF(O16=4,80%,IF(O16=5,100%," ")))))</f>
        <v>0.8</v>
      </c>
      <c r="Q16" s="82">
        <f>(M16*O16)</f>
        <v>16</v>
      </c>
      <c r="R16" s="83" t="str">
        <f>IF(Q16&lt;=4,"BAJO",IF(Q16&lt;=9,"MEDIO",IF(Q16&lt;=12,"ALTO",IF(Q16&lt;=25,"MUY ALTO"))))</f>
        <v>MUY ALTO</v>
      </c>
      <c r="S16" s="84" t="s">
        <v>89</v>
      </c>
      <c r="T16" s="85" t="s">
        <v>54</v>
      </c>
      <c r="U16" s="85" t="s">
        <v>55</v>
      </c>
      <c r="V16" s="82" t="str">
        <f t="shared" si="0"/>
        <v>Probabilidad</v>
      </c>
      <c r="W16" s="58" t="str">
        <f t="shared" si="1"/>
        <v>40%</v>
      </c>
      <c r="X16" s="86">
        <f>IFERROR(IF(V16="Probabilidad",($N$16-(+$N$16*W16)),IF(V16="Impacto",$N$16,"")),"")</f>
        <v>0.48</v>
      </c>
      <c r="Y16" s="59" t="str">
        <f t="shared" si="2"/>
        <v>Media</v>
      </c>
      <c r="Z16" s="58">
        <f>IFERROR(IF(V16="Impacto",($P$16-(+$P$16*W16)),IF(V16="Probabilidad",$P$16,"")),"")</f>
        <v>0.8</v>
      </c>
      <c r="AA16" s="60" t="str">
        <f t="shared" si="4"/>
        <v>Mayor</v>
      </c>
      <c r="AB16" s="61" t="str">
        <f t="shared" si="5"/>
        <v>Alto</v>
      </c>
      <c r="AC16" s="79" t="s">
        <v>56</v>
      </c>
      <c r="AD16" s="157" t="s">
        <v>74</v>
      </c>
      <c r="AE16" s="157" t="s">
        <v>595</v>
      </c>
      <c r="AF16" s="151" t="s">
        <v>596</v>
      </c>
      <c r="AG16" s="80" t="s">
        <v>90</v>
      </c>
      <c r="AH16" s="79"/>
      <c r="AI16" s="80" t="s">
        <v>58</v>
      </c>
      <c r="AJ16" s="153" t="s">
        <v>76</v>
      </c>
    </row>
    <row r="17" spans="2:36" ht="97.5" customHeight="1" x14ac:dyDescent="0.2">
      <c r="B17" s="198" t="s">
        <v>42</v>
      </c>
      <c r="C17" s="229" t="s">
        <v>91</v>
      </c>
      <c r="D17" s="200" t="s">
        <v>92</v>
      </c>
      <c r="E17" s="201" t="s">
        <v>93</v>
      </c>
      <c r="F17" s="217" t="s">
        <v>94</v>
      </c>
      <c r="G17" s="218" t="s">
        <v>47</v>
      </c>
      <c r="H17" s="204" t="s">
        <v>95</v>
      </c>
      <c r="I17" s="217" t="s">
        <v>96</v>
      </c>
      <c r="J17" s="217" t="s">
        <v>97</v>
      </c>
      <c r="K17" s="219" t="s">
        <v>87</v>
      </c>
      <c r="L17" s="217" t="s">
        <v>98</v>
      </c>
      <c r="M17" s="219">
        <v>3</v>
      </c>
      <c r="N17" s="220">
        <f>IF(M17=1,20%,IF(M17=2,40%,IF(M17=3,60%,IF(M17=4,80%,IF(M17=5,100%," ")))))</f>
        <v>0.6</v>
      </c>
      <c r="O17" s="219">
        <v>4</v>
      </c>
      <c r="P17" s="220">
        <f>IF(O17=1,20%,IF(O17=2,40%,IF(O17=3,60%,IF(O17=4,80%,IF(O17=5,100%," ")))))</f>
        <v>0.8</v>
      </c>
      <c r="Q17" s="219">
        <f>(M17*O17)</f>
        <v>12</v>
      </c>
      <c r="R17" s="221" t="str">
        <f>IF(Q17&lt;=4,"BAJO",IF(Q17&lt;=9,"MEDIO",IF(Q17&lt;=12,"ALTO",IF(Q17&lt;=25,"MUY ALTO"))))</f>
        <v>ALTO</v>
      </c>
      <c r="S17" s="222" t="s">
        <v>89</v>
      </c>
      <c r="T17" s="222" t="s">
        <v>54</v>
      </c>
      <c r="U17" s="222" t="s">
        <v>55</v>
      </c>
      <c r="V17" s="219" t="str">
        <f t="shared" si="0"/>
        <v>Probabilidad</v>
      </c>
      <c r="W17" s="223" t="str">
        <f t="shared" si="1"/>
        <v>40%</v>
      </c>
      <c r="X17" s="224">
        <f>IFERROR(IF(V17="Probabilidad",($N$17-(+$N$17*W17)),IF(V17="Impacto",$N$17,"")),"")</f>
        <v>0.36</v>
      </c>
      <c r="Y17" s="225" t="str">
        <f t="shared" si="2"/>
        <v>Baja</v>
      </c>
      <c r="Z17" s="223">
        <f>IFERROR(IF(V17="Impacto",($P$17-(+$P$17*W17)),IF(V17="Probabilidad",$P$17,"")),"")</f>
        <v>0.8</v>
      </c>
      <c r="AA17" s="226" t="str">
        <f t="shared" si="4"/>
        <v>Mayor</v>
      </c>
      <c r="AB17" s="227" t="str">
        <f t="shared" si="5"/>
        <v>Alto</v>
      </c>
      <c r="AC17" s="228" t="s">
        <v>99</v>
      </c>
      <c r="AD17" s="157" t="s">
        <v>570</v>
      </c>
      <c r="AE17" s="157" t="s">
        <v>628</v>
      </c>
      <c r="AF17" s="151" t="s">
        <v>596</v>
      </c>
      <c r="AG17" s="80" t="s">
        <v>90</v>
      </c>
      <c r="AH17" s="79"/>
      <c r="AI17" s="80" t="s">
        <v>58</v>
      </c>
      <c r="AJ17" s="157" t="s">
        <v>629</v>
      </c>
    </row>
    <row r="18" spans="2:36" ht="70.5" customHeight="1" x14ac:dyDescent="0.2">
      <c r="B18" s="198"/>
      <c r="C18" s="229"/>
      <c r="D18" s="200"/>
      <c r="E18" s="201"/>
      <c r="F18" s="217"/>
      <c r="G18" s="218"/>
      <c r="H18" s="217"/>
      <c r="I18" s="217"/>
      <c r="J18" s="217"/>
      <c r="K18" s="219"/>
      <c r="L18" s="217"/>
      <c r="M18" s="219"/>
      <c r="N18" s="220"/>
      <c r="O18" s="219"/>
      <c r="P18" s="220"/>
      <c r="Q18" s="219"/>
      <c r="R18" s="221"/>
      <c r="S18" s="222"/>
      <c r="T18" s="222"/>
      <c r="U18" s="222"/>
      <c r="V18" s="219" t="str">
        <f t="shared" si="0"/>
        <v/>
      </c>
      <c r="W18" s="223" t="str">
        <f t="shared" si="1"/>
        <v/>
      </c>
      <c r="X18" s="224" t="str">
        <f>IFERROR(IF(V18="Probabilidad",($N$8-(+$N$8*W18)),IF(V18="Impacto",$N$8,"")),"")</f>
        <v/>
      </c>
      <c r="Y18" s="225" t="str">
        <f t="shared" si="2"/>
        <v/>
      </c>
      <c r="Z18" s="223" t="str">
        <f>IFERROR(IF(V18="Impacto",($P$8-(+$P$8*W18)),IF(V18="Probabilidad",$P$8,"")),"")</f>
        <v/>
      </c>
      <c r="AA18" s="226" t="str">
        <f t="shared" si="4"/>
        <v/>
      </c>
      <c r="AB18" s="227" t="str">
        <f t="shared" si="5"/>
        <v/>
      </c>
      <c r="AC18" s="228"/>
      <c r="AD18" s="157" t="s">
        <v>100</v>
      </c>
      <c r="AE18" s="157" t="s">
        <v>602</v>
      </c>
      <c r="AF18" s="151" t="s">
        <v>596</v>
      </c>
      <c r="AG18" s="80" t="s">
        <v>90</v>
      </c>
      <c r="AH18" s="79"/>
      <c r="AI18" s="80" t="s">
        <v>58</v>
      </c>
      <c r="AJ18" s="158" t="s">
        <v>630</v>
      </c>
    </row>
    <row r="19" spans="2:36" ht="93.2" customHeight="1" x14ac:dyDescent="0.2">
      <c r="B19" s="198" t="s">
        <v>101</v>
      </c>
      <c r="C19" s="217" t="s">
        <v>102</v>
      </c>
      <c r="D19" s="200" t="s">
        <v>103</v>
      </c>
      <c r="E19" s="201" t="s">
        <v>104</v>
      </c>
      <c r="F19" s="217" t="s">
        <v>105</v>
      </c>
      <c r="G19" s="218" t="s">
        <v>47</v>
      </c>
      <c r="H19" s="204" t="s">
        <v>571</v>
      </c>
      <c r="I19" s="204" t="s">
        <v>106</v>
      </c>
      <c r="J19" s="199" t="s">
        <v>50</v>
      </c>
      <c r="K19" s="230" t="s">
        <v>70</v>
      </c>
      <c r="L19" s="204" t="s">
        <v>52</v>
      </c>
      <c r="M19" s="219">
        <v>4</v>
      </c>
      <c r="N19" s="220">
        <f>IF(M19=1,20%,IF(M19=2,40%,IF(M19=3,60%,IF(M19=4,80%,IF(M19=5,100%," ")))))</f>
        <v>0.8</v>
      </c>
      <c r="O19" s="219">
        <v>4</v>
      </c>
      <c r="P19" s="220">
        <f>IF(O19=1,20%,IF(O19=2,40%,IF(O19=3,60%,IF(O19=4,80%,IF(O19=5,100%," ")))))</f>
        <v>0.8</v>
      </c>
      <c r="Q19" s="219">
        <f>(M19*O19)</f>
        <v>16</v>
      </c>
      <c r="R19" s="221" t="str">
        <f>IF(Q19&lt;=4,"BAJO",IF(Q19&lt;=9,"MEDIO",IF(Q19&lt;=12,"ALTO",IF(Q19&lt;=25,"MUY ALTO"))))</f>
        <v>MUY ALTO</v>
      </c>
      <c r="S19" s="222" t="s">
        <v>107</v>
      </c>
      <c r="T19" s="222" t="s">
        <v>54</v>
      </c>
      <c r="U19" s="222" t="s">
        <v>55</v>
      </c>
      <c r="V19" s="219" t="str">
        <f t="shared" si="0"/>
        <v>Probabilidad</v>
      </c>
      <c r="W19" s="223" t="str">
        <f t="shared" si="1"/>
        <v>40%</v>
      </c>
      <c r="X19" s="224">
        <f>IFERROR(IF(V19="Probabilidad",($N$17-(+$N$17*W19)),IF(V19="Impacto",$N$17,"")),"")</f>
        <v>0.36</v>
      </c>
      <c r="Y19" s="225" t="str">
        <f t="shared" si="2"/>
        <v>Baja</v>
      </c>
      <c r="Z19" s="223">
        <f>IFERROR(IF(V19="Impacto",($P$17-(+$P$17*W19)),IF(V19="Probabilidad",$P$17,"")),"")</f>
        <v>0.8</v>
      </c>
      <c r="AA19" s="226" t="str">
        <f t="shared" si="4"/>
        <v>Mayor</v>
      </c>
      <c r="AB19" s="227" t="str">
        <f t="shared" si="5"/>
        <v>Alto</v>
      </c>
      <c r="AC19" s="228" t="s">
        <v>56</v>
      </c>
      <c r="AD19" s="157" t="s">
        <v>108</v>
      </c>
      <c r="AE19" s="157" t="s">
        <v>627</v>
      </c>
      <c r="AF19" s="151" t="s">
        <v>596</v>
      </c>
      <c r="AG19" s="80" t="s">
        <v>90</v>
      </c>
      <c r="AH19" s="79"/>
      <c r="AI19" s="80" t="s">
        <v>58</v>
      </c>
      <c r="AJ19" s="153" t="s">
        <v>109</v>
      </c>
    </row>
    <row r="20" spans="2:36" ht="75.75" customHeight="1" x14ac:dyDescent="0.2">
      <c r="B20" s="198"/>
      <c r="C20" s="217"/>
      <c r="D20" s="200"/>
      <c r="E20" s="201"/>
      <c r="F20" s="217"/>
      <c r="G20" s="218"/>
      <c r="H20" s="217"/>
      <c r="I20" s="204"/>
      <c r="J20" s="199"/>
      <c r="K20" s="230"/>
      <c r="L20" s="204"/>
      <c r="M20" s="219"/>
      <c r="N20" s="220"/>
      <c r="O20" s="219"/>
      <c r="P20" s="220"/>
      <c r="Q20" s="219"/>
      <c r="R20" s="221"/>
      <c r="S20" s="222"/>
      <c r="T20" s="222"/>
      <c r="U20" s="222"/>
      <c r="V20" s="219" t="str">
        <f t="shared" si="0"/>
        <v/>
      </c>
      <c r="W20" s="223" t="str">
        <f t="shared" si="1"/>
        <v/>
      </c>
      <c r="X20" s="224" t="str">
        <f>IFERROR(IF(V20="Probabilidad",($N$8-(+$N$8*W20)),IF(V20="Impacto",$N$8,"")),"")</f>
        <v/>
      </c>
      <c r="Y20" s="225" t="str">
        <f t="shared" si="2"/>
        <v/>
      </c>
      <c r="Z20" s="223" t="str">
        <f>IFERROR(IF(V20="Impacto",($P$8-(+$P$8*W20)),IF(V20="Probabilidad",$P$8,"")),"")</f>
        <v/>
      </c>
      <c r="AA20" s="226" t="str">
        <f t="shared" si="4"/>
        <v/>
      </c>
      <c r="AB20" s="227" t="str">
        <f t="shared" si="5"/>
        <v/>
      </c>
      <c r="AC20" s="228"/>
      <c r="AD20" s="157" t="s">
        <v>110</v>
      </c>
      <c r="AE20" s="157" t="s">
        <v>625</v>
      </c>
      <c r="AF20" s="151" t="s">
        <v>596</v>
      </c>
      <c r="AG20" s="80" t="s">
        <v>90</v>
      </c>
      <c r="AH20" s="79"/>
      <c r="AI20" s="80" t="s">
        <v>62</v>
      </c>
      <c r="AJ20" s="155" t="s">
        <v>626</v>
      </c>
    </row>
    <row r="21" spans="2:36" ht="78" customHeight="1" x14ac:dyDescent="0.2">
      <c r="B21" s="198"/>
      <c r="C21" s="217"/>
      <c r="D21" s="200"/>
      <c r="E21" s="201"/>
      <c r="F21" s="217"/>
      <c r="G21" s="218"/>
      <c r="H21" s="217"/>
      <c r="I21" s="204"/>
      <c r="J21" s="199"/>
      <c r="K21" s="230"/>
      <c r="L21" s="204"/>
      <c r="M21" s="219"/>
      <c r="N21" s="220"/>
      <c r="O21" s="219"/>
      <c r="P21" s="220"/>
      <c r="Q21" s="219"/>
      <c r="R21" s="221"/>
      <c r="S21" s="222"/>
      <c r="T21" s="222"/>
      <c r="U21" s="222"/>
      <c r="V21" s="219" t="str">
        <f t="shared" si="0"/>
        <v/>
      </c>
      <c r="W21" s="223" t="str">
        <f t="shared" si="1"/>
        <v/>
      </c>
      <c r="X21" s="224" t="str">
        <f>IFERROR(IF(V21="Probabilidad",($N$19-(+$N$19*W21)),IF(V21="Impacto",$N$19,"")),"")</f>
        <v/>
      </c>
      <c r="Y21" s="225" t="str">
        <f t="shared" si="2"/>
        <v/>
      </c>
      <c r="Z21" s="223" t="str">
        <f>IFERROR(IF(V21="Impacto",($P$19-(+$P$19*W21)),IF(V21="Probabilidad",$P$19,"")),"")</f>
        <v/>
      </c>
      <c r="AA21" s="226" t="str">
        <f t="shared" si="4"/>
        <v/>
      </c>
      <c r="AB21" s="227" t="str">
        <f t="shared" si="5"/>
        <v/>
      </c>
      <c r="AC21" s="228"/>
      <c r="AD21" s="157" t="s">
        <v>572</v>
      </c>
      <c r="AE21" s="157" t="s">
        <v>623</v>
      </c>
      <c r="AF21" s="151" t="s">
        <v>596</v>
      </c>
      <c r="AG21" s="80" t="s">
        <v>90</v>
      </c>
      <c r="AH21" s="79"/>
      <c r="AI21" s="80" t="s">
        <v>58</v>
      </c>
      <c r="AJ21" s="154" t="s">
        <v>624</v>
      </c>
    </row>
    <row r="22" spans="2:36" ht="68.25" customHeight="1" x14ac:dyDescent="0.2">
      <c r="B22" s="198"/>
      <c r="C22" s="217"/>
      <c r="D22" s="200"/>
      <c r="E22" s="201"/>
      <c r="F22" s="217"/>
      <c r="G22" s="218"/>
      <c r="H22" s="217"/>
      <c r="I22" s="204"/>
      <c r="J22" s="199"/>
      <c r="K22" s="230"/>
      <c r="L22" s="204"/>
      <c r="M22" s="219"/>
      <c r="N22" s="220"/>
      <c r="O22" s="219"/>
      <c r="P22" s="220"/>
      <c r="Q22" s="219"/>
      <c r="R22" s="221"/>
      <c r="S22" s="222"/>
      <c r="T22" s="222"/>
      <c r="U22" s="222"/>
      <c r="V22" s="219" t="str">
        <f t="shared" si="0"/>
        <v/>
      </c>
      <c r="W22" s="223" t="str">
        <f t="shared" si="1"/>
        <v/>
      </c>
      <c r="X22" s="224" t="str">
        <f>IFERROR(IF(V22="Probabilidad",($N$19-(+$N$19*W22)),IF(V22="Impacto",$N$19,"")),"")</f>
        <v/>
      </c>
      <c r="Y22" s="225" t="str">
        <f t="shared" si="2"/>
        <v/>
      </c>
      <c r="Z22" s="223" t="str">
        <f>IFERROR(IF(V22="Impacto",($P$19-(+$P$19*W22)),IF(V22="Probabilidad",$P$19,"")),"")</f>
        <v/>
      </c>
      <c r="AA22" s="226" t="str">
        <f t="shared" si="4"/>
        <v/>
      </c>
      <c r="AB22" s="227" t="str">
        <f t="shared" si="5"/>
        <v/>
      </c>
      <c r="AC22" s="228"/>
      <c r="AD22" s="157" t="s">
        <v>61</v>
      </c>
      <c r="AE22" s="157" t="s">
        <v>111</v>
      </c>
      <c r="AF22" s="151" t="s">
        <v>596</v>
      </c>
      <c r="AG22" s="80" t="s">
        <v>90</v>
      </c>
      <c r="AH22" s="79"/>
      <c r="AI22" s="80" t="s">
        <v>62</v>
      </c>
      <c r="AJ22" s="154" t="s">
        <v>622</v>
      </c>
    </row>
    <row r="23" spans="2:36" ht="68.25" customHeight="1" x14ac:dyDescent="0.2">
      <c r="B23" s="198" t="s">
        <v>101</v>
      </c>
      <c r="C23" s="218" t="s">
        <v>112</v>
      </c>
      <c r="D23" s="200" t="s">
        <v>113</v>
      </c>
      <c r="E23" s="201" t="s">
        <v>45</v>
      </c>
      <c r="F23" s="217" t="s">
        <v>114</v>
      </c>
      <c r="G23" s="218" t="s">
        <v>47</v>
      </c>
      <c r="H23" s="204" t="s">
        <v>115</v>
      </c>
      <c r="I23" s="204" t="s">
        <v>116</v>
      </c>
      <c r="J23" s="199" t="s">
        <v>50</v>
      </c>
      <c r="K23" s="230" t="s">
        <v>87</v>
      </c>
      <c r="L23" s="204" t="s">
        <v>52</v>
      </c>
      <c r="M23" s="219">
        <v>3</v>
      </c>
      <c r="N23" s="220">
        <f>IF(M23=1,20%,IF(M23=2,40%,IF(M23=3,60%,IF(M23=4,80%,IF(M23=5,100%," ")))))</f>
        <v>0.6</v>
      </c>
      <c r="O23" s="219">
        <v>4</v>
      </c>
      <c r="P23" s="220">
        <f>IF(O23=1,20%,IF(O23=2,40%,IF(O23=3,60%,IF(O23=4,80%,IF(O23=5,100%," ")))))</f>
        <v>0.8</v>
      </c>
      <c r="Q23" s="219">
        <f>(M23*O23)</f>
        <v>12</v>
      </c>
      <c r="R23" s="221" t="str">
        <f>IF(Q23&lt;=4,"BAJO",IF(Q23&lt;=9,"MEDIO",IF(Q23&lt;=12,"ALTO",IF(Q23&lt;=25,"MUY ALTO"))))</f>
        <v>ALTO</v>
      </c>
      <c r="S23" s="231" t="s">
        <v>117</v>
      </c>
      <c r="T23" s="222" t="s">
        <v>54</v>
      </c>
      <c r="U23" s="222" t="s">
        <v>55</v>
      </c>
      <c r="V23" s="219" t="str">
        <f t="shared" si="0"/>
        <v>Probabilidad</v>
      </c>
      <c r="W23" s="223" t="str">
        <f t="shared" si="1"/>
        <v>40%</v>
      </c>
      <c r="X23" s="224">
        <f>IFERROR(IF(V23="Probabilidad",($N$17-(+$N$17*W23)),IF(V23="Impacto",$N$17,"")),"")</f>
        <v>0.36</v>
      </c>
      <c r="Y23" s="225" t="str">
        <f t="shared" si="2"/>
        <v>Baja</v>
      </c>
      <c r="Z23" s="223">
        <f>IFERROR(IF(V23="Impacto",($P$17-(+$P$17*W23)),IF(V23="Probabilidad",$P$17,"")),"")</f>
        <v>0.8</v>
      </c>
      <c r="AA23" s="226" t="str">
        <f t="shared" si="4"/>
        <v>Mayor</v>
      </c>
      <c r="AB23" s="227" t="str">
        <f t="shared" si="5"/>
        <v>Alto</v>
      </c>
      <c r="AC23" s="228" t="s">
        <v>56</v>
      </c>
      <c r="AD23" s="157" t="s">
        <v>118</v>
      </c>
      <c r="AE23" s="157" t="s">
        <v>119</v>
      </c>
      <c r="AF23" s="151" t="s">
        <v>596</v>
      </c>
      <c r="AG23" s="80" t="s">
        <v>90</v>
      </c>
      <c r="AH23" s="79"/>
      <c r="AI23" s="80" t="s">
        <v>58</v>
      </c>
      <c r="AJ23" s="155" t="s">
        <v>120</v>
      </c>
    </row>
    <row r="24" spans="2:36" ht="93" customHeight="1" x14ac:dyDescent="0.2">
      <c r="B24" s="198"/>
      <c r="C24" s="218"/>
      <c r="D24" s="200"/>
      <c r="E24" s="201"/>
      <c r="F24" s="217"/>
      <c r="G24" s="218"/>
      <c r="H24" s="217"/>
      <c r="I24" s="204"/>
      <c r="J24" s="199"/>
      <c r="K24" s="230"/>
      <c r="L24" s="204"/>
      <c r="M24" s="219"/>
      <c r="N24" s="220"/>
      <c r="O24" s="219"/>
      <c r="P24" s="220"/>
      <c r="Q24" s="219"/>
      <c r="R24" s="221"/>
      <c r="S24" s="231"/>
      <c r="T24" s="222"/>
      <c r="U24" s="222"/>
      <c r="V24" s="219" t="str">
        <f t="shared" si="0"/>
        <v/>
      </c>
      <c r="W24" s="223" t="str">
        <f t="shared" si="1"/>
        <v/>
      </c>
      <c r="X24" s="224" t="str">
        <f>IFERROR(IF(V24="Probabilidad",($N$8-(+$N$8*W24)),IF(V24="Impacto",$N$8,"")),"")</f>
        <v/>
      </c>
      <c r="Y24" s="225" t="str">
        <f t="shared" si="2"/>
        <v/>
      </c>
      <c r="Z24" s="223" t="str">
        <f>IFERROR(IF(V24="Impacto",($P$8-(+$P$8*W24)),IF(V24="Probabilidad",$P$8,"")),"")</f>
        <v/>
      </c>
      <c r="AA24" s="226" t="str">
        <f t="shared" si="4"/>
        <v/>
      </c>
      <c r="AB24" s="227" t="str">
        <f t="shared" si="5"/>
        <v/>
      </c>
      <c r="AC24" s="228"/>
      <c r="AD24" s="157" t="s">
        <v>121</v>
      </c>
      <c r="AE24" s="157" t="s">
        <v>122</v>
      </c>
      <c r="AF24" s="151" t="s">
        <v>596</v>
      </c>
      <c r="AG24" s="80" t="s">
        <v>90</v>
      </c>
      <c r="AH24" s="79"/>
      <c r="AI24" s="80" t="s">
        <v>58</v>
      </c>
      <c r="AJ24" s="157" t="s">
        <v>123</v>
      </c>
    </row>
    <row r="25" spans="2:36" ht="99" customHeight="1" x14ac:dyDescent="0.2">
      <c r="B25" s="92" t="s">
        <v>124</v>
      </c>
      <c r="C25" s="95" t="s">
        <v>584</v>
      </c>
      <c r="D25" s="93" t="s">
        <v>125</v>
      </c>
      <c r="E25" s="94" t="s">
        <v>45</v>
      </c>
      <c r="F25" s="78" t="s">
        <v>126</v>
      </c>
      <c r="G25" s="100" t="s">
        <v>47</v>
      </c>
      <c r="H25" s="56" t="s">
        <v>573</v>
      </c>
      <c r="I25" s="56" t="s">
        <v>127</v>
      </c>
      <c r="J25" s="78" t="s">
        <v>128</v>
      </c>
      <c r="K25" s="87" t="s">
        <v>70</v>
      </c>
      <c r="L25" s="56" t="s">
        <v>129</v>
      </c>
      <c r="M25" s="82">
        <v>4</v>
      </c>
      <c r="N25" s="57">
        <f>IF(M25=1,20%,IF(M25=2,40%,IF(M25=3,60%,IF(M25=4,80%,IF(M25=5,100%," ")))))</f>
        <v>0.8</v>
      </c>
      <c r="O25" s="82">
        <v>3</v>
      </c>
      <c r="P25" s="57">
        <f>IF(O25=1,20%,IF(O25=2,40%,IF(O25=3,60%,IF(O25=4,80%,IF(O25=5,100%," ")))))</f>
        <v>0.6</v>
      </c>
      <c r="Q25" s="82">
        <f>(M25*O25)</f>
        <v>12</v>
      </c>
      <c r="R25" s="83" t="str">
        <f>IF(Q25&lt;=4,"BAJO",IF(Q25&lt;=9,"MEDIO",IF(Q25&lt;=12,"ALTO",IF(Q25&lt;=25,"MUY ALTO"))))</f>
        <v>ALTO</v>
      </c>
      <c r="S25" s="84" t="s">
        <v>130</v>
      </c>
      <c r="T25" s="85" t="s">
        <v>54</v>
      </c>
      <c r="U25" s="85" t="s">
        <v>55</v>
      </c>
      <c r="V25" s="82" t="str">
        <f t="shared" si="0"/>
        <v>Probabilidad</v>
      </c>
      <c r="W25" s="58" t="str">
        <f t="shared" si="1"/>
        <v>40%</v>
      </c>
      <c r="X25" s="86">
        <f>IFERROR(IF(V25="Probabilidad",($N$25-(+$N$25*W25)),IF(V25="Impacto",$N$25,"")),"")</f>
        <v>0.48</v>
      </c>
      <c r="Y25" s="60" t="str">
        <f t="shared" si="2"/>
        <v>Media</v>
      </c>
      <c r="Z25" s="58">
        <f>IFERROR(IF(V25="Impacto",($P$25-(+$P$25*W25)),IF(V25="Probabilidad",$P$25,"")),"")</f>
        <v>0.6</v>
      </c>
      <c r="AA25" s="60" t="str">
        <f t="shared" si="4"/>
        <v>Moderado</v>
      </c>
      <c r="AB25" s="61" t="str">
        <f t="shared" si="5"/>
        <v>Moderado</v>
      </c>
      <c r="AC25" s="79" t="s">
        <v>56</v>
      </c>
      <c r="AD25" s="157" t="s">
        <v>74</v>
      </c>
      <c r="AE25" s="157" t="s">
        <v>599</v>
      </c>
      <c r="AF25" s="151" t="s">
        <v>596</v>
      </c>
      <c r="AG25" s="80" t="s">
        <v>90</v>
      </c>
      <c r="AH25" s="79"/>
      <c r="AI25" s="80" t="s">
        <v>58</v>
      </c>
      <c r="AJ25" s="153" t="s">
        <v>76</v>
      </c>
    </row>
    <row r="26" spans="2:36" ht="93" customHeight="1" x14ac:dyDescent="0.2">
      <c r="B26" s="198" t="s">
        <v>131</v>
      </c>
      <c r="C26" s="218" t="s">
        <v>574</v>
      </c>
      <c r="D26" s="232" t="s">
        <v>132</v>
      </c>
      <c r="E26" s="233" t="s">
        <v>133</v>
      </c>
      <c r="F26" s="217" t="s">
        <v>134</v>
      </c>
      <c r="G26" s="218" t="s">
        <v>47</v>
      </c>
      <c r="H26" s="204" t="s">
        <v>575</v>
      </c>
      <c r="I26" s="204" t="s">
        <v>576</v>
      </c>
      <c r="J26" s="199" t="s">
        <v>50</v>
      </c>
      <c r="K26" s="230" t="s">
        <v>70</v>
      </c>
      <c r="L26" s="204" t="s">
        <v>135</v>
      </c>
      <c r="M26" s="219">
        <v>4</v>
      </c>
      <c r="N26" s="220">
        <f>IF(M26=1,20%,IF(M26=2,40%,IF(M26=3,60%,IF(M26=4,80%,IF(M26=5,100%," ")))))</f>
        <v>0.8</v>
      </c>
      <c r="O26" s="219">
        <v>4</v>
      </c>
      <c r="P26" s="220">
        <f>IF(O26=1,20%,IF(O26=2,40%,IF(O26=3,60%,IF(O26=4,80%,IF(O26=5,100%," ")))))</f>
        <v>0.8</v>
      </c>
      <c r="Q26" s="219">
        <f>(M26*O26)</f>
        <v>16</v>
      </c>
      <c r="R26" s="221" t="str">
        <f>IF(Q26&lt;=4,"BAJO",IF(Q26&lt;=9,"MEDIO",IF(Q26&lt;=12,"ALTO",IF(Q26&lt;=25,"MUY ALTO"))))</f>
        <v>MUY ALTO</v>
      </c>
      <c r="S26" s="234" t="s">
        <v>136</v>
      </c>
      <c r="T26" s="222" t="s">
        <v>54</v>
      </c>
      <c r="U26" s="222" t="s">
        <v>137</v>
      </c>
      <c r="V26" s="219" t="str">
        <f t="shared" si="0"/>
        <v>Probabilidad</v>
      </c>
      <c r="W26" s="223" t="str">
        <f t="shared" si="1"/>
        <v>50%</v>
      </c>
      <c r="X26" s="224">
        <f>IFERROR(IF(V26="Probabilidad",($N$26-(+$N$26*W26)),IF(V26="Impacto",$N$26,"")),"")</f>
        <v>0.4</v>
      </c>
      <c r="Y26" s="226" t="str">
        <f t="shared" si="2"/>
        <v>Baja</v>
      </c>
      <c r="Z26" s="223">
        <f>IFERROR(IF(V26="Impacto",($P$26-(+$P$26*W26)),IF(V26="Probabilidad",$P$26,"")),"")</f>
        <v>0.8</v>
      </c>
      <c r="AA26" s="226" t="str">
        <f t="shared" si="4"/>
        <v>Mayor</v>
      </c>
      <c r="AB26" s="227" t="str">
        <f t="shared" si="5"/>
        <v>Alto</v>
      </c>
      <c r="AC26" s="228" t="s">
        <v>56</v>
      </c>
      <c r="AD26" s="151" t="s">
        <v>138</v>
      </c>
      <c r="AE26" s="151" t="s">
        <v>597</v>
      </c>
      <c r="AF26" s="151" t="s">
        <v>596</v>
      </c>
      <c r="AG26" s="80" t="s">
        <v>90</v>
      </c>
      <c r="AH26" s="59"/>
      <c r="AI26" s="136" t="s">
        <v>139</v>
      </c>
      <c r="AJ26" s="152" t="s">
        <v>139</v>
      </c>
    </row>
    <row r="27" spans="2:36" ht="78.400000000000006" customHeight="1" x14ac:dyDescent="0.2">
      <c r="B27" s="198"/>
      <c r="C27" s="218"/>
      <c r="D27" s="232"/>
      <c r="E27" s="233"/>
      <c r="F27" s="217"/>
      <c r="G27" s="218"/>
      <c r="H27" s="204"/>
      <c r="I27" s="204"/>
      <c r="J27" s="199"/>
      <c r="K27" s="230"/>
      <c r="L27" s="204"/>
      <c r="M27" s="219"/>
      <c r="N27" s="220"/>
      <c r="O27" s="219"/>
      <c r="P27" s="220"/>
      <c r="Q27" s="219"/>
      <c r="R27" s="221"/>
      <c r="S27" s="234"/>
      <c r="T27" s="222"/>
      <c r="U27" s="222"/>
      <c r="V27" s="219" t="str">
        <f t="shared" si="0"/>
        <v/>
      </c>
      <c r="W27" s="223" t="str">
        <f t="shared" si="1"/>
        <v/>
      </c>
      <c r="X27" s="224" t="str">
        <f>IFERROR(IF(V27="Probabilidad",($N$26-(+$N$26*W27)),IF(V27="Impacto",$N$26,"")),"")</f>
        <v/>
      </c>
      <c r="Y27" s="226" t="str">
        <f t="shared" si="2"/>
        <v/>
      </c>
      <c r="Z27" s="223" t="str">
        <f>IFERROR(IF(V27="Impacto",($P$26-(+$P$26*W27)),IF(V27="Probabilidad",$P$26,"")),"")</f>
        <v/>
      </c>
      <c r="AA27" s="226" t="str">
        <f t="shared" si="4"/>
        <v/>
      </c>
      <c r="AB27" s="227" t="str">
        <f t="shared" si="5"/>
        <v/>
      </c>
      <c r="AC27" s="228"/>
      <c r="AD27" s="151" t="s">
        <v>140</v>
      </c>
      <c r="AE27" s="151" t="s">
        <v>598</v>
      </c>
      <c r="AF27" s="151" t="s">
        <v>596</v>
      </c>
      <c r="AG27" s="80" t="s">
        <v>90</v>
      </c>
      <c r="AH27" s="59"/>
      <c r="AI27" s="136" t="s">
        <v>139</v>
      </c>
      <c r="AJ27" s="152" t="s">
        <v>139</v>
      </c>
    </row>
    <row r="28" spans="2:36" ht="104.25" customHeight="1" x14ac:dyDescent="0.2">
      <c r="B28" s="198"/>
      <c r="C28" s="218"/>
      <c r="D28" s="232"/>
      <c r="E28" s="233"/>
      <c r="F28" s="217"/>
      <c r="G28" s="218"/>
      <c r="H28" s="217"/>
      <c r="I28" s="204"/>
      <c r="J28" s="199"/>
      <c r="K28" s="230"/>
      <c r="L28" s="204"/>
      <c r="M28" s="219"/>
      <c r="N28" s="220"/>
      <c r="O28" s="219"/>
      <c r="P28" s="220"/>
      <c r="Q28" s="219"/>
      <c r="R28" s="221"/>
      <c r="S28" s="234"/>
      <c r="T28" s="222"/>
      <c r="U28" s="222"/>
      <c r="V28" s="219" t="str">
        <f t="shared" si="0"/>
        <v/>
      </c>
      <c r="W28" s="223" t="str">
        <f t="shared" si="1"/>
        <v/>
      </c>
      <c r="X28" s="224" t="str">
        <f>IFERROR(IF(V28="Probabilidad",($N$26-(+$N$26*W28)),IF(V28="Impacto",$N$26,"")),"")</f>
        <v/>
      </c>
      <c r="Y28" s="226" t="str">
        <f t="shared" si="2"/>
        <v/>
      </c>
      <c r="Z28" s="223" t="str">
        <f>IFERROR(IF(V28="Impacto",($P$26-(+$P$26*W28)),IF(V28="Probabilidad",$P$26,"")),"")</f>
        <v/>
      </c>
      <c r="AA28" s="226" t="str">
        <f t="shared" si="4"/>
        <v/>
      </c>
      <c r="AB28" s="227" t="str">
        <f t="shared" si="5"/>
        <v/>
      </c>
      <c r="AC28" s="228"/>
      <c r="AD28" s="151" t="s">
        <v>141</v>
      </c>
      <c r="AE28" s="151" t="s">
        <v>600</v>
      </c>
      <c r="AF28" s="151" t="s">
        <v>596</v>
      </c>
      <c r="AG28" s="80" t="s">
        <v>90</v>
      </c>
      <c r="AH28" s="59"/>
      <c r="AI28" s="80" t="s">
        <v>62</v>
      </c>
      <c r="AJ28" s="152" t="s">
        <v>142</v>
      </c>
    </row>
    <row r="29" spans="2:36" ht="148.5" customHeight="1" x14ac:dyDescent="0.2">
      <c r="B29" s="198"/>
      <c r="C29" s="235" t="s">
        <v>143</v>
      </c>
      <c r="D29" s="232"/>
      <c r="E29" s="233"/>
      <c r="F29" s="217"/>
      <c r="G29" s="218"/>
      <c r="H29" s="217"/>
      <c r="I29" s="204"/>
      <c r="J29" s="199"/>
      <c r="K29" s="230"/>
      <c r="L29" s="204"/>
      <c r="M29" s="219"/>
      <c r="N29" s="220"/>
      <c r="O29" s="219"/>
      <c r="P29" s="220"/>
      <c r="Q29" s="219"/>
      <c r="R29" s="221"/>
      <c r="S29" s="234"/>
      <c r="T29" s="222"/>
      <c r="U29" s="222"/>
      <c r="V29" s="219"/>
      <c r="W29" s="223" t="str">
        <f t="shared" si="1"/>
        <v/>
      </c>
      <c r="X29" s="224"/>
      <c r="Y29" s="226"/>
      <c r="Z29" s="223"/>
      <c r="AA29" s="226"/>
      <c r="AB29" s="227"/>
      <c r="AC29" s="228"/>
      <c r="AD29" s="151" t="s">
        <v>144</v>
      </c>
      <c r="AE29" s="151" t="s">
        <v>601</v>
      </c>
      <c r="AF29" s="151" t="s">
        <v>596</v>
      </c>
      <c r="AG29" s="80" t="s">
        <v>90</v>
      </c>
      <c r="AH29" s="59"/>
      <c r="AI29" s="80" t="s">
        <v>62</v>
      </c>
      <c r="AJ29" s="133" t="s">
        <v>621</v>
      </c>
    </row>
    <row r="30" spans="2:36" ht="87" customHeight="1" x14ac:dyDescent="0.2">
      <c r="B30" s="198"/>
      <c r="C30" s="235"/>
      <c r="D30" s="232"/>
      <c r="E30" s="233"/>
      <c r="F30" s="217"/>
      <c r="G30" s="218"/>
      <c r="H30" s="217"/>
      <c r="I30" s="204"/>
      <c r="J30" s="204"/>
      <c r="K30" s="230"/>
      <c r="L30" s="204"/>
      <c r="M30" s="219"/>
      <c r="N30" s="220"/>
      <c r="O30" s="219"/>
      <c r="P30" s="220"/>
      <c r="Q30" s="219"/>
      <c r="R30" s="221"/>
      <c r="S30" s="234"/>
      <c r="T30" s="222"/>
      <c r="U30" s="222"/>
      <c r="V30" s="219"/>
      <c r="W30" s="223"/>
      <c r="X30" s="224"/>
      <c r="Y30" s="226"/>
      <c r="Z30" s="223"/>
      <c r="AA30" s="226"/>
      <c r="AB30" s="227"/>
      <c r="AC30" s="228"/>
      <c r="AD30" s="151" t="s">
        <v>145</v>
      </c>
      <c r="AE30" s="151" t="s">
        <v>602</v>
      </c>
      <c r="AF30" s="151" t="s">
        <v>596</v>
      </c>
      <c r="AG30" s="80" t="s">
        <v>90</v>
      </c>
      <c r="AH30" s="59"/>
      <c r="AI30" s="80" t="s">
        <v>62</v>
      </c>
      <c r="AJ30" s="133" t="s">
        <v>620</v>
      </c>
    </row>
    <row r="31" spans="2:36" ht="83.25" customHeight="1" x14ac:dyDescent="0.2">
      <c r="B31" s="198"/>
      <c r="C31" s="235"/>
      <c r="D31" s="232"/>
      <c r="E31" s="233"/>
      <c r="F31" s="217"/>
      <c r="G31" s="218"/>
      <c r="H31" s="217"/>
      <c r="I31" s="204"/>
      <c r="J31" s="204"/>
      <c r="K31" s="230"/>
      <c r="L31" s="204"/>
      <c r="M31" s="219"/>
      <c r="N31" s="220"/>
      <c r="O31" s="219"/>
      <c r="P31" s="220"/>
      <c r="Q31" s="219"/>
      <c r="R31" s="221"/>
      <c r="S31" s="234"/>
      <c r="T31" s="222"/>
      <c r="U31" s="222"/>
      <c r="V31" s="219" t="str">
        <f>IF(OR(T31="Preventivo",T31="Detectivo"),"Probabilidad",IF(T31="Correctivo","Impacto",""))</f>
        <v/>
      </c>
      <c r="W31" s="223"/>
      <c r="X31" s="224" t="str">
        <f>IFERROR(IF(V31="Probabilidad",($N$26-(+$N$26*W31)),IF(V31="Impacto",$N$26,"")),"")</f>
        <v/>
      </c>
      <c r="Y31" s="226" t="str">
        <f>IFERROR(IF(X31="","",IF(X31&lt;=0.2,"Muy Baja",IF(X31&lt;=0.4,"Baja",IF(X31&lt;=0.6,"Media",IF(X31&lt;=0.8,"Alta","Muy Alta"))))),"")</f>
        <v/>
      </c>
      <c r="Z31" s="223" t="str">
        <f>IFERROR(IF(V31="Impacto",($P$26-(+$P$26*W31)),IF(V31="Probabilidad",$P$26,"")),"")</f>
        <v/>
      </c>
      <c r="AA31" s="226" t="str">
        <f>IFERROR(IF(Z31="","",IF(Z31&lt;=0.2,"Leve",IF(Z31&lt;=0.4,"Menor",IF(Z31&lt;=0.6,"Moderado",IF(Z31&lt;=0.8,"Mayor","Catastrófico"))))),"")</f>
        <v/>
      </c>
      <c r="AB31" s="227"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C31" s="228"/>
      <c r="AD31" s="151" t="s">
        <v>568</v>
      </c>
      <c r="AE31" s="151" t="s">
        <v>603</v>
      </c>
      <c r="AF31" s="151" t="s">
        <v>596</v>
      </c>
      <c r="AG31" s="80" t="s">
        <v>90</v>
      </c>
      <c r="AH31" s="59"/>
      <c r="AI31" s="80" t="s">
        <v>62</v>
      </c>
      <c r="AJ31" s="133" t="s">
        <v>146</v>
      </c>
    </row>
    <row r="32" spans="2:36" ht="69.599999999999994" customHeight="1" x14ac:dyDescent="0.2">
      <c r="B32" s="198" t="s">
        <v>131</v>
      </c>
      <c r="C32" s="218" t="s">
        <v>574</v>
      </c>
      <c r="D32" s="232" t="s">
        <v>147</v>
      </c>
      <c r="E32" s="233" t="s">
        <v>148</v>
      </c>
      <c r="F32" s="217" t="s">
        <v>149</v>
      </c>
      <c r="G32" s="218" t="s">
        <v>47</v>
      </c>
      <c r="H32" s="217" t="s">
        <v>577</v>
      </c>
      <c r="I32" s="217" t="s">
        <v>150</v>
      </c>
      <c r="J32" s="199" t="s">
        <v>50</v>
      </c>
      <c r="K32" s="230" t="s">
        <v>70</v>
      </c>
      <c r="L32" s="217" t="s">
        <v>151</v>
      </c>
      <c r="M32" s="219">
        <v>4</v>
      </c>
      <c r="N32" s="220">
        <f>IF(M32=1,20%,IF(M32=2,40%,IF(M32=3,60%,IF(M32=4,80%,IF(M32=5,100%," ")))))</f>
        <v>0.8</v>
      </c>
      <c r="O32" s="219">
        <v>4</v>
      </c>
      <c r="P32" s="220">
        <f>IF(O32=1,20%,IF(O32=2,40%,IF(O32=3,60%,IF(O32=4,80%,IF(O32=5,100%," ")))))</f>
        <v>0.8</v>
      </c>
      <c r="Q32" s="219">
        <f>(M32*O32)</f>
        <v>16</v>
      </c>
      <c r="R32" s="221" t="str">
        <f>IF(Q32&lt;=4,"BAJO",IF(Q32&lt;=9,"MEDIO",IF(Q32&lt;=12,"ALTO",IF(Q32&lt;=25,"MUY ALTO"))))</f>
        <v>MUY ALTO</v>
      </c>
      <c r="S32" s="234" t="s">
        <v>152</v>
      </c>
      <c r="T32" s="222" t="s">
        <v>54</v>
      </c>
      <c r="U32" s="222" t="s">
        <v>55</v>
      </c>
      <c r="V32" s="219" t="str">
        <f>IF(OR(T32="Preventivo",T32="Detectivo"),"Probabilidad",IF(T32="Correctivo","Impacto",""))</f>
        <v>Probabilidad</v>
      </c>
      <c r="W32" s="223" t="str">
        <f t="shared" ref="W32:W47" si="6">IF(AND(T32="Preventivo",U32="Automático"),"50%",IF(AND(T32="Preventivo",U32="Manual"),"40%",IF(AND(T32="Detectivo",U32="Automático"),"40%",IF(AND(T32="Detectivo",U32="Manual"),"30%",IF(AND(T32="Correctivo",U32="Automático"),"35%",IF(AND(T32="Correctivo",U32="Manual"),"25%",""))))))</f>
        <v>40%</v>
      </c>
      <c r="X32" s="224">
        <f>IFERROR(IF(V32="Probabilidad",($N$26-(+$N$26*W32)),IF(V32="Impacto",$N$26,"")),"")</f>
        <v>0.48</v>
      </c>
      <c r="Y32" s="226" t="str">
        <f>IFERROR(IF(X32="","",IF(X32&lt;=0.2,"Muy Baja",IF(X32&lt;=0.4,"Baja",IF(X32&lt;=0.6,"Media",IF(X32&lt;=0.8,"Alta","Muy Alta"))))),"")</f>
        <v>Media</v>
      </c>
      <c r="Z32" s="223">
        <f>IFERROR(IF(V32="Impacto",($P$26-(+$P$26*W32)),IF(V32="Probabilidad",$P$26,"")),"")</f>
        <v>0.8</v>
      </c>
      <c r="AA32" s="226" t="str">
        <f>IFERROR(IF(Z32="","",IF(Z32&lt;=0.2,"Leve",IF(Z32&lt;=0.4,"Menor",IF(Z32&lt;=0.6,"Moderado",IF(Z32&lt;=0.8,"Mayor","Catastrófico"))))),"")</f>
        <v>Mayor</v>
      </c>
      <c r="AB32" s="227"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C32" s="228" t="s">
        <v>56</v>
      </c>
      <c r="AD32" s="151" t="s">
        <v>138</v>
      </c>
      <c r="AE32" s="151" t="s">
        <v>597</v>
      </c>
      <c r="AF32" s="151" t="s">
        <v>596</v>
      </c>
      <c r="AG32" s="80" t="s">
        <v>90</v>
      </c>
      <c r="AH32" s="59"/>
      <c r="AI32" s="136" t="s">
        <v>139</v>
      </c>
      <c r="AJ32" s="152" t="s">
        <v>139</v>
      </c>
    </row>
    <row r="33" spans="2:36" ht="102" customHeight="1" x14ac:dyDescent="0.2">
      <c r="B33" s="198"/>
      <c r="C33" s="218"/>
      <c r="D33" s="232"/>
      <c r="E33" s="233"/>
      <c r="F33" s="217"/>
      <c r="G33" s="218"/>
      <c r="H33" s="217"/>
      <c r="I33" s="217"/>
      <c r="J33" s="199"/>
      <c r="K33" s="230"/>
      <c r="L33" s="217"/>
      <c r="M33" s="219"/>
      <c r="N33" s="220"/>
      <c r="O33" s="219"/>
      <c r="P33" s="220"/>
      <c r="Q33" s="219"/>
      <c r="R33" s="221"/>
      <c r="S33" s="234"/>
      <c r="T33" s="222"/>
      <c r="U33" s="222"/>
      <c r="V33" s="219" t="str">
        <f>IF(OR(T33="Preventivo",T33="Detectivo"),"Probabilidad",IF(T33="Correctivo","Impacto",""))</f>
        <v/>
      </c>
      <c r="W33" s="223" t="str">
        <f t="shared" si="6"/>
        <v/>
      </c>
      <c r="X33" s="224" t="str">
        <f>IFERROR(IF(V33="Probabilidad",($N$26-(+$N$26*W33)),IF(V33="Impacto",$N$26,"")),"")</f>
        <v/>
      </c>
      <c r="Y33" s="226" t="str">
        <f>IFERROR(IF(X33="","",IF(X33&lt;=0.2,"Muy Baja",IF(X33&lt;=0.4,"Baja",IF(X33&lt;=0.6,"Media",IF(X33&lt;=0.8,"Alta","Muy Alta"))))),"")</f>
        <v/>
      </c>
      <c r="Z33" s="223" t="str">
        <f>IFERROR(IF(V33="Impacto",($P$26-(+$P$26*W33)),IF(V33="Probabilidad",$P$26,"")),"")</f>
        <v/>
      </c>
      <c r="AA33" s="226" t="str">
        <f>IFERROR(IF(Z33="","",IF(Z33&lt;=0.2,"Leve",IF(Z33&lt;=0.4,"Menor",IF(Z33&lt;=0.6,"Moderado",IF(Z33&lt;=0.8,"Mayor","Catastrófico"))))),"")</f>
        <v/>
      </c>
      <c r="AB33" s="227"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C33" s="228"/>
      <c r="AD33" s="151" t="s">
        <v>140</v>
      </c>
      <c r="AE33" s="151" t="s">
        <v>598</v>
      </c>
      <c r="AF33" s="151" t="s">
        <v>596</v>
      </c>
      <c r="AG33" s="80" t="s">
        <v>90</v>
      </c>
      <c r="AH33" s="59"/>
      <c r="AI33" s="136" t="s">
        <v>139</v>
      </c>
      <c r="AJ33" s="152" t="s">
        <v>139</v>
      </c>
    </row>
    <row r="34" spans="2:36" ht="83.25" customHeight="1" x14ac:dyDescent="0.2">
      <c r="B34" s="198"/>
      <c r="C34" s="218" t="s">
        <v>143</v>
      </c>
      <c r="D34" s="232"/>
      <c r="E34" s="233"/>
      <c r="F34" s="217"/>
      <c r="G34" s="218"/>
      <c r="H34" s="217"/>
      <c r="I34" s="217"/>
      <c r="J34" s="199"/>
      <c r="K34" s="230"/>
      <c r="L34" s="217"/>
      <c r="M34" s="219"/>
      <c r="N34" s="220"/>
      <c r="O34" s="219"/>
      <c r="P34" s="220"/>
      <c r="Q34" s="219"/>
      <c r="R34" s="221"/>
      <c r="S34" s="234"/>
      <c r="T34" s="222"/>
      <c r="U34" s="222"/>
      <c r="V34" s="219" t="str">
        <f>IF(OR(T34="Preventivo",T34="Detectivo"),"Probabilidad",IF(T34="Correctivo","Impacto",""))</f>
        <v/>
      </c>
      <c r="W34" s="223" t="str">
        <f t="shared" si="6"/>
        <v/>
      </c>
      <c r="X34" s="224" t="str">
        <f>IFERROR(IF(V34="Probabilidad",($N$26-(+$N$26*W34)),IF(V34="Impacto",$N$26,"")),"")</f>
        <v/>
      </c>
      <c r="Y34" s="226" t="str">
        <f>IFERROR(IF(X34="","",IF(X34&lt;=0.2,"Muy Baja",IF(X34&lt;=0.4,"Baja",IF(X34&lt;=0.6,"Media",IF(X34&lt;=0.8,"Alta","Muy Alta"))))),"")</f>
        <v/>
      </c>
      <c r="Z34" s="223" t="str">
        <f>IFERROR(IF(V34="Impacto",($P$26-(+$P$26*W34)),IF(V34="Probabilidad",$P$26,"")),"")</f>
        <v/>
      </c>
      <c r="AA34" s="226" t="str">
        <f>IFERROR(IF(Z34="","",IF(Z34&lt;=0.2,"Leve",IF(Z34&lt;=0.4,"Menor",IF(Z34&lt;=0.6,"Moderado",IF(Z34&lt;=0.8,"Mayor","Catastrófico"))))),"")</f>
        <v/>
      </c>
      <c r="AB34" s="227"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C34" s="228"/>
      <c r="AD34" s="162" t="s">
        <v>578</v>
      </c>
      <c r="AE34" s="151" t="s">
        <v>604</v>
      </c>
      <c r="AF34" s="151" t="s">
        <v>596</v>
      </c>
      <c r="AG34" s="80" t="s">
        <v>90</v>
      </c>
      <c r="AH34" s="59"/>
      <c r="AI34" s="80" t="s">
        <v>62</v>
      </c>
      <c r="AJ34" s="152" t="s">
        <v>619</v>
      </c>
    </row>
    <row r="35" spans="2:36" ht="182.85" customHeight="1" x14ac:dyDescent="0.2">
      <c r="B35" s="198"/>
      <c r="C35" s="218"/>
      <c r="D35" s="232"/>
      <c r="E35" s="233"/>
      <c r="F35" s="217"/>
      <c r="G35" s="218"/>
      <c r="H35" s="217"/>
      <c r="I35" s="217"/>
      <c r="J35" s="199"/>
      <c r="K35" s="230"/>
      <c r="L35" s="217"/>
      <c r="M35" s="219"/>
      <c r="N35" s="220"/>
      <c r="O35" s="219"/>
      <c r="P35" s="220"/>
      <c r="Q35" s="219"/>
      <c r="R35" s="221"/>
      <c r="S35" s="234"/>
      <c r="T35" s="222"/>
      <c r="U35" s="222"/>
      <c r="V35" s="219"/>
      <c r="W35" s="223" t="str">
        <f t="shared" si="6"/>
        <v/>
      </c>
      <c r="X35" s="224"/>
      <c r="Y35" s="226"/>
      <c r="Z35" s="223"/>
      <c r="AA35" s="226"/>
      <c r="AB35" s="227"/>
      <c r="AC35" s="228"/>
      <c r="AD35" s="163" t="s">
        <v>64</v>
      </c>
      <c r="AE35" s="151" t="s">
        <v>606</v>
      </c>
      <c r="AF35" s="151" t="s">
        <v>596</v>
      </c>
      <c r="AG35" s="80" t="s">
        <v>90</v>
      </c>
      <c r="AH35" s="59"/>
      <c r="AI35" s="80" t="s">
        <v>62</v>
      </c>
      <c r="AJ35" s="133" t="s">
        <v>139</v>
      </c>
    </row>
    <row r="36" spans="2:36" ht="87" customHeight="1" x14ac:dyDescent="0.2">
      <c r="B36" s="198"/>
      <c r="C36" s="218" t="s">
        <v>574</v>
      </c>
      <c r="D36" s="232" t="s">
        <v>153</v>
      </c>
      <c r="E36" s="233" t="s">
        <v>154</v>
      </c>
      <c r="F36" s="217" t="s">
        <v>155</v>
      </c>
      <c r="G36" s="218" t="s">
        <v>47</v>
      </c>
      <c r="H36" s="217" t="s">
        <v>156</v>
      </c>
      <c r="I36" s="217" t="s">
        <v>157</v>
      </c>
      <c r="J36" s="199" t="s">
        <v>50</v>
      </c>
      <c r="K36" s="230" t="s">
        <v>70</v>
      </c>
      <c r="L36" s="217" t="s">
        <v>158</v>
      </c>
      <c r="M36" s="219">
        <v>4</v>
      </c>
      <c r="N36" s="220">
        <f>IF(M36=1,20%,IF(M36=2,40%,IF(M36=3,60%,IF(M36=4,80%,IF(M36=5,100%," ")))))</f>
        <v>0.8</v>
      </c>
      <c r="O36" s="219">
        <v>4</v>
      </c>
      <c r="P36" s="220">
        <f>IF(O36=1,20%,IF(O36=2,40%,IF(O36=3,60%,IF(O36=4,80%,IF(O36=5,100%," ")))))</f>
        <v>0.8</v>
      </c>
      <c r="Q36" s="219">
        <f>(M36*O36)</f>
        <v>16</v>
      </c>
      <c r="R36" s="221" t="str">
        <f>IF(Q36&lt;=4,"BAJO",IF(Q36&lt;=9,"MEDIO",IF(Q36&lt;=12,"ALTO",IF(Q36&lt;=25,"MUY ALTO"))))</f>
        <v>MUY ALTO</v>
      </c>
      <c r="S36" s="234" t="s">
        <v>136</v>
      </c>
      <c r="T36" s="222" t="s">
        <v>54</v>
      </c>
      <c r="U36" s="222" t="s">
        <v>137</v>
      </c>
      <c r="V36" s="219" t="str">
        <f>IF(OR(T36="Preventivo",T36="Detectivo"),"Probabilidad",IF(T36="Correctivo","Impacto",""))</f>
        <v>Probabilidad</v>
      </c>
      <c r="W36" s="223" t="str">
        <f t="shared" si="6"/>
        <v>50%</v>
      </c>
      <c r="X36" s="224">
        <f>IFERROR(IF(V36="Probabilidad",($N$26-(+$N$26*W36)),IF(V36="Impacto",$N$26,"")),"")</f>
        <v>0.4</v>
      </c>
      <c r="Y36" s="226" t="str">
        <f>IFERROR(IF(X36="","",IF(X36&lt;=0.2,"Muy Baja",IF(X36&lt;=0.4,"Baja",IF(X36&lt;=0.6,"Media",IF(X36&lt;=0.8,"Alta","Muy Alta"))))),"")</f>
        <v>Baja</v>
      </c>
      <c r="Z36" s="223">
        <f>IFERROR(IF(V36="Impacto",($P$26-(+$P$26*W36)),IF(V36="Probabilidad",$P$26,"")),"")</f>
        <v>0.8</v>
      </c>
      <c r="AA36" s="226" t="str">
        <f>IFERROR(IF(Z36="","",IF(Z36&lt;=0.2,"Leve",IF(Z36&lt;=0.4,"Menor",IF(Z36&lt;=0.6,"Moderado",IF(Z36&lt;=0.8,"Mayor","Catastrófico"))))),"")</f>
        <v>Mayor</v>
      </c>
      <c r="AB36" s="227"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Alto</v>
      </c>
      <c r="AC36" s="228" t="s">
        <v>56</v>
      </c>
      <c r="AD36" s="166" t="s">
        <v>159</v>
      </c>
      <c r="AE36" s="151" t="s">
        <v>605</v>
      </c>
      <c r="AF36" s="151" t="s">
        <v>596</v>
      </c>
      <c r="AG36" s="80" t="s">
        <v>90</v>
      </c>
      <c r="AH36" s="59"/>
      <c r="AI36" s="80" t="s">
        <v>62</v>
      </c>
      <c r="AJ36" s="133" t="s">
        <v>160</v>
      </c>
    </row>
    <row r="37" spans="2:36" ht="83.25" customHeight="1" x14ac:dyDescent="0.2">
      <c r="B37" s="198"/>
      <c r="C37" s="218"/>
      <c r="D37" s="232"/>
      <c r="E37" s="233"/>
      <c r="F37" s="217"/>
      <c r="G37" s="218"/>
      <c r="H37" s="217"/>
      <c r="I37" s="217"/>
      <c r="J37" s="199"/>
      <c r="K37" s="230"/>
      <c r="L37" s="217"/>
      <c r="M37" s="219"/>
      <c r="N37" s="220"/>
      <c r="O37" s="219"/>
      <c r="P37" s="220"/>
      <c r="Q37" s="219"/>
      <c r="R37" s="221"/>
      <c r="S37" s="234"/>
      <c r="T37" s="222"/>
      <c r="U37" s="222"/>
      <c r="V37" s="219" t="str">
        <f>IF(OR(T37="Preventivo",T37="Detectivo"),"Probabilidad",IF(T37="Correctivo","Impacto",""))</f>
        <v/>
      </c>
      <c r="W37" s="223" t="str">
        <f t="shared" si="6"/>
        <v/>
      </c>
      <c r="X37" s="224" t="str">
        <f>IFERROR(IF(V37="Probabilidad",($N$26-(+$N$26*W37)),IF(V37="Impacto",$N$26,"")),"")</f>
        <v/>
      </c>
      <c r="Y37" s="226" t="str">
        <f>IFERROR(IF(X37="","",IF(X37&lt;=0.2,"Muy Baja",IF(X37&lt;=0.4,"Baja",IF(X37&lt;=0.6,"Media",IF(X37&lt;=0.8,"Alta","Muy Alta"))))),"")</f>
        <v/>
      </c>
      <c r="Z37" s="223" t="str">
        <f>IFERROR(IF(V37="Impacto",($P$26-(+$P$26*W37)),IF(V37="Probabilidad",$P$26,"")),"")</f>
        <v/>
      </c>
      <c r="AA37" s="226" t="str">
        <f>IFERROR(IF(Z37="","",IF(Z37&lt;=0.2,"Leve",IF(Z37&lt;=0.4,"Menor",IF(Z37&lt;=0.6,"Moderado",IF(Z37&lt;=0.8,"Mayor","Catastrófico"))))),"")</f>
        <v/>
      </c>
      <c r="AB37" s="227"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C37" s="228"/>
      <c r="AD37" s="166" t="s">
        <v>161</v>
      </c>
      <c r="AE37" s="151" t="s">
        <v>607</v>
      </c>
      <c r="AF37" s="151" t="s">
        <v>596</v>
      </c>
      <c r="AG37" s="80" t="s">
        <v>90</v>
      </c>
      <c r="AH37" s="59"/>
      <c r="AI37" s="80" t="s">
        <v>58</v>
      </c>
      <c r="AJ37" s="133" t="s">
        <v>160</v>
      </c>
    </row>
    <row r="38" spans="2:36" ht="62.25" customHeight="1" x14ac:dyDescent="0.2">
      <c r="B38" s="198"/>
      <c r="C38" s="218" t="s">
        <v>143</v>
      </c>
      <c r="D38" s="232"/>
      <c r="E38" s="233"/>
      <c r="F38" s="217"/>
      <c r="G38" s="218"/>
      <c r="H38" s="217"/>
      <c r="I38" s="217"/>
      <c r="J38" s="199"/>
      <c r="K38" s="230"/>
      <c r="L38" s="217"/>
      <c r="M38" s="219"/>
      <c r="N38" s="220"/>
      <c r="O38" s="219"/>
      <c r="P38" s="220"/>
      <c r="Q38" s="219"/>
      <c r="R38" s="221"/>
      <c r="S38" s="234" t="s">
        <v>162</v>
      </c>
      <c r="T38" s="222" t="s">
        <v>54</v>
      </c>
      <c r="U38" s="222" t="s">
        <v>55</v>
      </c>
      <c r="V38" s="219" t="str">
        <f>IF(OR(T38="Preventivo",T38="Detectivo"),"Probabilidad",IF(T38="Correctivo","Impacto",""))</f>
        <v>Probabilidad</v>
      </c>
      <c r="W38" s="223" t="str">
        <f t="shared" si="6"/>
        <v>40%</v>
      </c>
      <c r="X38" s="224">
        <f>IFERROR(IF(V38="Probabilidad",($N$26-(+$N$26*W38)),IF(V38="Impacto",$N$26,"")),"")</f>
        <v>0.48</v>
      </c>
      <c r="Y38" s="226" t="str">
        <f>IFERROR(IF(X38="","",IF(X38&lt;=0.2,"Muy Baja",IF(X38&lt;=0.4,"Baja",IF(X38&lt;=0.6,"Media",IF(X38&lt;=0.8,"Alta","Muy Alta"))))),"")</f>
        <v>Media</v>
      </c>
      <c r="Z38" s="223">
        <f>IFERROR(IF(V38="Impacto",($P$26-(+$P$26*W38)),IF(V38="Probabilidad",$P$26,"")),"")</f>
        <v>0.8</v>
      </c>
      <c r="AA38" s="226" t="str">
        <f>IFERROR(IF(Z38="","",IF(Z38&lt;=0.2,"Leve",IF(Z38&lt;=0.4,"Menor",IF(Z38&lt;=0.6,"Moderado",IF(Z38&lt;=0.8,"Mayor","Catastrófico"))))),"")</f>
        <v>Mayor</v>
      </c>
      <c r="AB38" s="227"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Alto</v>
      </c>
      <c r="AC38" s="228"/>
      <c r="AD38" s="164" t="s">
        <v>163</v>
      </c>
      <c r="AE38" s="151" t="s">
        <v>164</v>
      </c>
      <c r="AF38" s="151" t="s">
        <v>596</v>
      </c>
      <c r="AG38" s="80" t="s">
        <v>90</v>
      </c>
      <c r="AH38" s="88"/>
      <c r="AI38" s="80" t="s">
        <v>62</v>
      </c>
      <c r="AJ38" s="133" t="s">
        <v>160</v>
      </c>
    </row>
    <row r="39" spans="2:36" ht="118.15" customHeight="1" x14ac:dyDescent="0.2">
      <c r="B39" s="198"/>
      <c r="C39" s="218"/>
      <c r="D39" s="232"/>
      <c r="E39" s="233"/>
      <c r="F39" s="217"/>
      <c r="G39" s="218"/>
      <c r="H39" s="217"/>
      <c r="I39" s="217"/>
      <c r="J39" s="199"/>
      <c r="K39" s="230"/>
      <c r="L39" s="217"/>
      <c r="M39" s="219"/>
      <c r="N39" s="220"/>
      <c r="O39" s="219"/>
      <c r="P39" s="220"/>
      <c r="Q39" s="219"/>
      <c r="R39" s="221"/>
      <c r="S39" s="234"/>
      <c r="T39" s="222"/>
      <c r="U39" s="222"/>
      <c r="V39" s="219"/>
      <c r="W39" s="223" t="str">
        <f t="shared" si="6"/>
        <v/>
      </c>
      <c r="X39" s="224"/>
      <c r="Y39" s="226"/>
      <c r="Z39" s="223"/>
      <c r="AA39" s="226"/>
      <c r="AB39" s="227"/>
      <c r="AC39" s="228"/>
      <c r="AD39" s="151" t="s">
        <v>165</v>
      </c>
      <c r="AE39" s="151" t="s">
        <v>608</v>
      </c>
      <c r="AF39" s="151" t="s">
        <v>596</v>
      </c>
      <c r="AG39" s="80" t="s">
        <v>90</v>
      </c>
      <c r="AH39" s="59"/>
      <c r="AI39" s="80" t="s">
        <v>62</v>
      </c>
      <c r="AJ39" s="133" t="s">
        <v>160</v>
      </c>
    </row>
    <row r="40" spans="2:36" ht="165.75" customHeight="1" x14ac:dyDescent="0.2">
      <c r="B40" s="198"/>
      <c r="C40" s="96" t="s">
        <v>574</v>
      </c>
      <c r="D40" s="232" t="s">
        <v>166</v>
      </c>
      <c r="E40" s="233" t="s">
        <v>45</v>
      </c>
      <c r="F40" s="217" t="s">
        <v>167</v>
      </c>
      <c r="G40" s="218" t="s">
        <v>47</v>
      </c>
      <c r="H40" s="217" t="s">
        <v>168</v>
      </c>
      <c r="I40" s="217" t="s">
        <v>169</v>
      </c>
      <c r="J40" s="199" t="s">
        <v>50</v>
      </c>
      <c r="K40" s="230" t="s">
        <v>70</v>
      </c>
      <c r="L40" s="217" t="s">
        <v>170</v>
      </c>
      <c r="M40" s="219">
        <v>4</v>
      </c>
      <c r="N40" s="220">
        <f>IF(M40=1,20%,IF(M40=2,40%,IF(M40=3,60%,IF(M40=4,80%,IF(M40=5,100%," ")))))</f>
        <v>0.8</v>
      </c>
      <c r="O40" s="219">
        <v>4</v>
      </c>
      <c r="P40" s="220">
        <f>IF(O40=1,20%,IF(O40=2,40%,IF(O40=3,60%,IF(O40=4,80%,IF(O40=5,100%," ")))))</f>
        <v>0.8</v>
      </c>
      <c r="Q40" s="219">
        <f>(M40*O40)</f>
        <v>16</v>
      </c>
      <c r="R40" s="221" t="str">
        <f>IF(Q40&lt;=4,"BAJO",IF(Q40&lt;=9,"MEDIO",IF(Q40&lt;=12,"ALTO",IF(Q40&lt;=25,"MUY ALTO"))))</f>
        <v>MUY ALTO</v>
      </c>
      <c r="S40" s="89" t="s">
        <v>171</v>
      </c>
      <c r="T40" s="222" t="s">
        <v>73</v>
      </c>
      <c r="U40" s="222" t="s">
        <v>137</v>
      </c>
      <c r="V40" s="219" t="str">
        <f t="shared" ref="V40:V47" si="7">IF(OR(T40="Preventivo",T40="Detectivo"),"Probabilidad",IF(T40="Correctivo","Impacto",""))</f>
        <v>Probabilidad</v>
      </c>
      <c r="W40" s="223" t="str">
        <f t="shared" si="6"/>
        <v>40%</v>
      </c>
      <c r="X40" s="224">
        <f>IFERROR(IF(V40="Probabilidad",($N$26-(+$N$26*W40)),IF(V40="Impacto",$N$26,"")),"")</f>
        <v>0.48</v>
      </c>
      <c r="Y40" s="226" t="str">
        <f t="shared" ref="Y40:Y47" si="8">IFERROR(IF(X40="","",IF(X40&lt;=0.2,"Muy Baja",IF(X40&lt;=0.4,"Baja",IF(X40&lt;=0.6,"Media",IF(X40&lt;=0.8,"Alta","Muy Alta"))))),"")</f>
        <v>Media</v>
      </c>
      <c r="Z40" s="223">
        <f>IFERROR(IF(V40="Impacto",($P$26-(+$P$26*W40)),IF(V40="Probabilidad",$P$26,"")),"")</f>
        <v>0.8</v>
      </c>
      <c r="AA40" s="226" t="str">
        <f t="shared" ref="AA40:AA47" si="9">IFERROR(IF(Z40="","",IF(Z40&lt;=0.2,"Leve",IF(Z40&lt;=0.4,"Menor",IF(Z40&lt;=0.6,"Moderado",IF(Z40&lt;=0.8,"Mayor","Catastrófico"))))),"")</f>
        <v>Mayor</v>
      </c>
      <c r="AB40" s="227" t="str">
        <f t="shared" ref="AB40:AB47" si="10">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Alto</v>
      </c>
      <c r="AC40" s="228" t="s">
        <v>56</v>
      </c>
      <c r="AD40" s="151" t="s">
        <v>172</v>
      </c>
      <c r="AE40" s="151" t="s">
        <v>609</v>
      </c>
      <c r="AF40" s="151" t="s">
        <v>596</v>
      </c>
      <c r="AG40" s="80" t="s">
        <v>90</v>
      </c>
      <c r="AH40" s="59"/>
      <c r="AI40" s="80" t="s">
        <v>62</v>
      </c>
      <c r="AJ40" s="133" t="s">
        <v>618</v>
      </c>
    </row>
    <row r="41" spans="2:36" ht="186.75" customHeight="1" x14ac:dyDescent="0.2">
      <c r="B41" s="198"/>
      <c r="C41" s="96" t="s">
        <v>143</v>
      </c>
      <c r="D41" s="232"/>
      <c r="E41" s="233"/>
      <c r="F41" s="217"/>
      <c r="G41" s="218"/>
      <c r="H41" s="217"/>
      <c r="I41" s="217"/>
      <c r="J41" s="199"/>
      <c r="K41" s="230"/>
      <c r="L41" s="217"/>
      <c r="M41" s="219"/>
      <c r="N41" s="220"/>
      <c r="O41" s="219"/>
      <c r="P41" s="220"/>
      <c r="Q41" s="219"/>
      <c r="R41" s="221"/>
      <c r="S41" s="89" t="s">
        <v>173</v>
      </c>
      <c r="T41" s="222" t="s">
        <v>73</v>
      </c>
      <c r="U41" s="222" t="s">
        <v>137</v>
      </c>
      <c r="V41" s="219" t="str">
        <f t="shared" si="7"/>
        <v>Probabilidad</v>
      </c>
      <c r="W41" s="223" t="str">
        <f t="shared" si="6"/>
        <v>40%</v>
      </c>
      <c r="X41" s="224">
        <f>IFERROR(IF(V41="Probabilidad",($N$26-(+$N$26*W41)),IF(V41="Impacto",$N$26,"")),"")</f>
        <v>0.48</v>
      </c>
      <c r="Y41" s="226" t="str">
        <f t="shared" si="8"/>
        <v>Media</v>
      </c>
      <c r="Z41" s="223">
        <f>IFERROR(IF(V41="Impacto",($P$26-(+$P$26*W41)),IF(V41="Probabilidad",$P$26,"")),"")</f>
        <v>0.8</v>
      </c>
      <c r="AA41" s="226" t="str">
        <f t="shared" si="9"/>
        <v>Mayor</v>
      </c>
      <c r="AB41" s="227" t="str">
        <f t="shared" si="10"/>
        <v>Alto</v>
      </c>
      <c r="AC41" s="228"/>
      <c r="AD41" s="151" t="s">
        <v>121</v>
      </c>
      <c r="AE41" s="151" t="s">
        <v>609</v>
      </c>
      <c r="AF41" s="151" t="s">
        <v>596</v>
      </c>
      <c r="AG41" s="80" t="s">
        <v>90</v>
      </c>
      <c r="AH41" s="59"/>
      <c r="AI41" s="80" t="s">
        <v>58</v>
      </c>
      <c r="AJ41" s="133" t="s">
        <v>174</v>
      </c>
    </row>
    <row r="42" spans="2:36" ht="69.2" customHeight="1" x14ac:dyDescent="0.2">
      <c r="B42" s="92" t="s">
        <v>175</v>
      </c>
      <c r="C42" s="97" t="s">
        <v>176</v>
      </c>
      <c r="D42" s="93" t="s">
        <v>177</v>
      </c>
      <c r="E42" s="94" t="s">
        <v>178</v>
      </c>
      <c r="F42" s="78" t="s">
        <v>179</v>
      </c>
      <c r="G42" s="100" t="s">
        <v>47</v>
      </c>
      <c r="H42" s="63" t="s">
        <v>180</v>
      </c>
      <c r="I42" s="78" t="s">
        <v>181</v>
      </c>
      <c r="J42" s="78" t="s">
        <v>128</v>
      </c>
      <c r="K42" s="87" t="s">
        <v>70</v>
      </c>
      <c r="L42" s="56" t="s">
        <v>182</v>
      </c>
      <c r="M42" s="82">
        <v>3</v>
      </c>
      <c r="N42" s="57">
        <f t="shared" ref="N42:N47" si="11">IF(M42=1,20%,IF(M42=2,40%,IF(M42=3,60%,IF(M42=4,80%,IF(M42=5,100%," ")))))</f>
        <v>0.6</v>
      </c>
      <c r="O42" s="82">
        <v>4</v>
      </c>
      <c r="P42" s="57">
        <f t="shared" ref="P42:P47" si="12">IF(O42=1,20%,IF(O42=2,40%,IF(O42=3,60%,IF(O42=4,80%,IF(O42=5,100%," ")))))</f>
        <v>0.8</v>
      </c>
      <c r="Q42" s="82">
        <f t="shared" ref="Q42:Q47" si="13">(M42*O42)</f>
        <v>12</v>
      </c>
      <c r="R42" s="83" t="str">
        <f t="shared" ref="R42:R47" si="14">IF(Q42&lt;=4,"BAJO",IF(Q42&lt;=9,"MEDIO",IF(Q42&lt;=12,"ALTO",IF(Q42&lt;=25,"MUY ALTO"))))</f>
        <v>ALTO</v>
      </c>
      <c r="S42" s="89" t="s">
        <v>183</v>
      </c>
      <c r="T42" s="85" t="s">
        <v>54</v>
      </c>
      <c r="U42" s="85" t="s">
        <v>55</v>
      </c>
      <c r="V42" s="82" t="str">
        <f t="shared" si="7"/>
        <v>Probabilidad</v>
      </c>
      <c r="W42" s="58" t="str">
        <f t="shared" si="6"/>
        <v>40%</v>
      </c>
      <c r="X42" s="86">
        <f t="shared" ref="X42:X47" si="15">IFERROR(IF(V42="Probabilidad",($N$42-(+$N$42*W42)),IF(V42="Impacto",$N$42,"")),"")</f>
        <v>0.36</v>
      </c>
      <c r="Y42" s="60" t="str">
        <f t="shared" si="8"/>
        <v>Baja</v>
      </c>
      <c r="Z42" s="58">
        <f t="shared" ref="Z42:Z47" si="16">IFERROR(IF(V42="Impacto",($P$42-(+$P$42*W42)),IF(V42="Probabilidad",$P$42,"")),"")</f>
        <v>0.8</v>
      </c>
      <c r="AA42" s="60" t="str">
        <f t="shared" si="9"/>
        <v>Mayor</v>
      </c>
      <c r="AB42" s="61" t="str">
        <f t="shared" si="10"/>
        <v>Alto</v>
      </c>
      <c r="AC42" s="79" t="s">
        <v>56</v>
      </c>
      <c r="AD42" s="151" t="s">
        <v>184</v>
      </c>
      <c r="AE42" s="151" t="s">
        <v>610</v>
      </c>
      <c r="AF42" s="151" t="s">
        <v>596</v>
      </c>
      <c r="AG42" s="80" t="s">
        <v>90</v>
      </c>
      <c r="AH42" s="59"/>
      <c r="AI42" s="80" t="s">
        <v>62</v>
      </c>
      <c r="AJ42" s="133" t="s">
        <v>617</v>
      </c>
    </row>
    <row r="43" spans="2:36" ht="110.25" customHeight="1" x14ac:dyDescent="0.2">
      <c r="B43" s="92" t="s">
        <v>101</v>
      </c>
      <c r="C43" s="98" t="s">
        <v>185</v>
      </c>
      <c r="D43" s="93" t="s">
        <v>186</v>
      </c>
      <c r="E43" s="94" t="s">
        <v>178</v>
      </c>
      <c r="F43" s="78" t="s">
        <v>187</v>
      </c>
      <c r="G43" s="100" t="s">
        <v>47</v>
      </c>
      <c r="H43" s="1" t="s">
        <v>569</v>
      </c>
      <c r="I43" s="78" t="s">
        <v>188</v>
      </c>
      <c r="J43" s="78" t="s">
        <v>128</v>
      </c>
      <c r="K43" s="87" t="s">
        <v>70</v>
      </c>
      <c r="L43" s="56" t="s">
        <v>189</v>
      </c>
      <c r="M43" s="82">
        <v>3</v>
      </c>
      <c r="N43" s="57">
        <f t="shared" si="11"/>
        <v>0.6</v>
      </c>
      <c r="O43" s="82">
        <v>4</v>
      </c>
      <c r="P43" s="57">
        <f t="shared" si="12"/>
        <v>0.8</v>
      </c>
      <c r="Q43" s="82">
        <f t="shared" si="13"/>
        <v>12</v>
      </c>
      <c r="R43" s="83" t="str">
        <f t="shared" si="14"/>
        <v>ALTO</v>
      </c>
      <c r="S43" s="89" t="s">
        <v>190</v>
      </c>
      <c r="T43" s="85" t="s">
        <v>54</v>
      </c>
      <c r="U43" s="85" t="s">
        <v>55</v>
      </c>
      <c r="V43" s="82" t="str">
        <f t="shared" si="7"/>
        <v>Probabilidad</v>
      </c>
      <c r="W43" s="58" t="str">
        <f t="shared" si="6"/>
        <v>40%</v>
      </c>
      <c r="X43" s="86">
        <f t="shared" si="15"/>
        <v>0.36</v>
      </c>
      <c r="Y43" s="60" t="str">
        <f t="shared" si="8"/>
        <v>Baja</v>
      </c>
      <c r="Z43" s="58">
        <f t="shared" si="16"/>
        <v>0.8</v>
      </c>
      <c r="AA43" s="60" t="str">
        <f t="shared" si="9"/>
        <v>Mayor</v>
      </c>
      <c r="AB43" s="61" t="str">
        <f t="shared" si="10"/>
        <v>Alto</v>
      </c>
      <c r="AC43" s="79" t="s">
        <v>56</v>
      </c>
      <c r="AD43" s="151" t="s">
        <v>191</v>
      </c>
      <c r="AE43" s="151" t="s">
        <v>611</v>
      </c>
      <c r="AF43" s="151" t="s">
        <v>596</v>
      </c>
      <c r="AG43" s="80" t="s">
        <v>90</v>
      </c>
      <c r="AH43" s="59"/>
      <c r="AI43" s="80" t="s">
        <v>62</v>
      </c>
      <c r="AJ43" s="133" t="s">
        <v>139</v>
      </c>
    </row>
    <row r="44" spans="2:36" ht="78.599999999999994" customHeight="1" x14ac:dyDescent="0.2">
      <c r="B44" s="92" t="s">
        <v>101</v>
      </c>
      <c r="C44" s="98" t="s">
        <v>192</v>
      </c>
      <c r="D44" s="93" t="s">
        <v>193</v>
      </c>
      <c r="E44" s="94" t="s">
        <v>178</v>
      </c>
      <c r="F44" s="78" t="s">
        <v>194</v>
      </c>
      <c r="G44" s="100" t="s">
        <v>47</v>
      </c>
      <c r="H44" s="1" t="s">
        <v>195</v>
      </c>
      <c r="I44" s="78" t="s">
        <v>196</v>
      </c>
      <c r="J44" s="78" t="s">
        <v>128</v>
      </c>
      <c r="K44" s="87" t="s">
        <v>70</v>
      </c>
      <c r="L44" s="56" t="s">
        <v>197</v>
      </c>
      <c r="M44" s="82">
        <v>3</v>
      </c>
      <c r="N44" s="57">
        <f t="shared" si="11"/>
        <v>0.6</v>
      </c>
      <c r="O44" s="82">
        <v>4</v>
      </c>
      <c r="P44" s="57">
        <f t="shared" si="12"/>
        <v>0.8</v>
      </c>
      <c r="Q44" s="82">
        <f t="shared" si="13"/>
        <v>12</v>
      </c>
      <c r="R44" s="83" t="str">
        <f t="shared" si="14"/>
        <v>ALTO</v>
      </c>
      <c r="S44" s="89" t="s">
        <v>198</v>
      </c>
      <c r="T44" s="85" t="s">
        <v>54</v>
      </c>
      <c r="U44" s="85" t="s">
        <v>55</v>
      </c>
      <c r="V44" s="82" t="str">
        <f t="shared" si="7"/>
        <v>Probabilidad</v>
      </c>
      <c r="W44" s="58" t="str">
        <f t="shared" si="6"/>
        <v>40%</v>
      </c>
      <c r="X44" s="86">
        <f t="shared" si="15"/>
        <v>0.36</v>
      </c>
      <c r="Y44" s="60" t="str">
        <f t="shared" si="8"/>
        <v>Baja</v>
      </c>
      <c r="Z44" s="58">
        <f t="shared" si="16"/>
        <v>0.8</v>
      </c>
      <c r="AA44" s="60" t="str">
        <f t="shared" si="9"/>
        <v>Mayor</v>
      </c>
      <c r="AB44" s="61" t="str">
        <f t="shared" si="10"/>
        <v>Alto</v>
      </c>
      <c r="AC44" s="79" t="s">
        <v>56</v>
      </c>
      <c r="AD44" s="165" t="s">
        <v>199</v>
      </c>
      <c r="AE44" s="151" t="s">
        <v>612</v>
      </c>
      <c r="AF44" s="151" t="s">
        <v>596</v>
      </c>
      <c r="AG44" s="80" t="s">
        <v>90</v>
      </c>
      <c r="AH44" s="59"/>
      <c r="AI44" s="80" t="s">
        <v>62</v>
      </c>
      <c r="AJ44" s="133" t="s">
        <v>109</v>
      </c>
    </row>
    <row r="45" spans="2:36" ht="117.4" customHeight="1" x14ac:dyDescent="0.2">
      <c r="B45" s="92" t="s">
        <v>124</v>
      </c>
      <c r="C45" s="96" t="s">
        <v>200</v>
      </c>
      <c r="D45" s="93" t="s">
        <v>201</v>
      </c>
      <c r="E45" s="94" t="s">
        <v>202</v>
      </c>
      <c r="F45" s="78" t="s">
        <v>203</v>
      </c>
      <c r="G45" s="100" t="s">
        <v>47</v>
      </c>
      <c r="H45" s="1" t="s">
        <v>204</v>
      </c>
      <c r="I45" s="2" t="s">
        <v>205</v>
      </c>
      <c r="J45" s="78" t="s">
        <v>86</v>
      </c>
      <c r="K45" s="87" t="s">
        <v>87</v>
      </c>
      <c r="L45" s="1" t="s">
        <v>206</v>
      </c>
      <c r="M45" s="82">
        <v>3</v>
      </c>
      <c r="N45" s="57">
        <f t="shared" si="11"/>
        <v>0.6</v>
      </c>
      <c r="O45" s="82">
        <v>4</v>
      </c>
      <c r="P45" s="57">
        <f t="shared" si="12"/>
        <v>0.8</v>
      </c>
      <c r="Q45" s="82">
        <f t="shared" si="13"/>
        <v>12</v>
      </c>
      <c r="R45" s="83" t="str">
        <f t="shared" si="14"/>
        <v>ALTO</v>
      </c>
      <c r="S45" s="78" t="s">
        <v>207</v>
      </c>
      <c r="T45" s="85" t="s">
        <v>54</v>
      </c>
      <c r="U45" s="85" t="s">
        <v>55</v>
      </c>
      <c r="V45" s="82" t="str">
        <f t="shared" si="7"/>
        <v>Probabilidad</v>
      </c>
      <c r="W45" s="58" t="str">
        <f t="shared" si="6"/>
        <v>40%</v>
      </c>
      <c r="X45" s="86">
        <f t="shared" si="15"/>
        <v>0.36</v>
      </c>
      <c r="Y45" s="60" t="str">
        <f t="shared" si="8"/>
        <v>Baja</v>
      </c>
      <c r="Z45" s="58">
        <f t="shared" si="16"/>
        <v>0.8</v>
      </c>
      <c r="AA45" s="60" t="str">
        <f t="shared" si="9"/>
        <v>Mayor</v>
      </c>
      <c r="AB45" s="61" t="str">
        <f t="shared" si="10"/>
        <v>Alto</v>
      </c>
      <c r="AC45" s="79" t="s">
        <v>56</v>
      </c>
      <c r="AD45" s="162" t="s">
        <v>579</v>
      </c>
      <c r="AE45" s="151" t="s">
        <v>613</v>
      </c>
      <c r="AF45" s="151" t="s">
        <v>596</v>
      </c>
      <c r="AG45" s="80" t="s">
        <v>90</v>
      </c>
      <c r="AH45" s="82"/>
      <c r="AI45" s="80" t="s">
        <v>62</v>
      </c>
      <c r="AJ45" s="133" t="s">
        <v>616</v>
      </c>
    </row>
    <row r="46" spans="2:36" ht="180" customHeight="1" x14ac:dyDescent="0.2">
      <c r="B46" s="92" t="s">
        <v>124</v>
      </c>
      <c r="C46" s="96" t="s">
        <v>200</v>
      </c>
      <c r="D46" s="93" t="s">
        <v>208</v>
      </c>
      <c r="E46" s="94" t="s">
        <v>209</v>
      </c>
      <c r="F46" s="78" t="s">
        <v>210</v>
      </c>
      <c r="G46" s="100" t="s">
        <v>47</v>
      </c>
      <c r="H46" s="1" t="s">
        <v>211</v>
      </c>
      <c r="I46" s="78" t="s">
        <v>157</v>
      </c>
      <c r="J46" s="78" t="s">
        <v>86</v>
      </c>
      <c r="K46" s="87" t="s">
        <v>70</v>
      </c>
      <c r="L46" s="1" t="s">
        <v>212</v>
      </c>
      <c r="M46" s="82">
        <v>3</v>
      </c>
      <c r="N46" s="57">
        <f t="shared" si="11"/>
        <v>0.6</v>
      </c>
      <c r="O46" s="82">
        <v>4</v>
      </c>
      <c r="P46" s="57">
        <f t="shared" si="12"/>
        <v>0.8</v>
      </c>
      <c r="Q46" s="82">
        <f t="shared" si="13"/>
        <v>12</v>
      </c>
      <c r="R46" s="83" t="str">
        <f t="shared" si="14"/>
        <v>ALTO</v>
      </c>
      <c r="S46" s="78" t="s">
        <v>213</v>
      </c>
      <c r="T46" s="85" t="s">
        <v>54</v>
      </c>
      <c r="U46" s="85" t="s">
        <v>55</v>
      </c>
      <c r="V46" s="82" t="str">
        <f t="shared" si="7"/>
        <v>Probabilidad</v>
      </c>
      <c r="W46" s="58" t="str">
        <f t="shared" si="6"/>
        <v>40%</v>
      </c>
      <c r="X46" s="86">
        <f t="shared" si="15"/>
        <v>0.36</v>
      </c>
      <c r="Y46" s="60" t="str">
        <f t="shared" si="8"/>
        <v>Baja</v>
      </c>
      <c r="Z46" s="58">
        <f t="shared" si="16"/>
        <v>0.8</v>
      </c>
      <c r="AA46" s="60" t="str">
        <f t="shared" si="9"/>
        <v>Mayor</v>
      </c>
      <c r="AB46" s="61" t="str">
        <f t="shared" si="10"/>
        <v>Alto</v>
      </c>
      <c r="AC46" s="79" t="s">
        <v>56</v>
      </c>
      <c r="AD46" s="151" t="s">
        <v>580</v>
      </c>
      <c r="AE46" s="151" t="s">
        <v>614</v>
      </c>
      <c r="AF46" s="151" t="s">
        <v>596</v>
      </c>
      <c r="AG46" s="80" t="s">
        <v>90</v>
      </c>
      <c r="AH46" s="82"/>
      <c r="AI46" s="80" t="s">
        <v>62</v>
      </c>
      <c r="AJ46" s="156"/>
    </row>
    <row r="47" spans="2:36" ht="166.15" customHeight="1" x14ac:dyDescent="0.2">
      <c r="B47" s="92" t="s">
        <v>124</v>
      </c>
      <c r="C47" s="96" t="s">
        <v>200</v>
      </c>
      <c r="D47" s="93" t="s">
        <v>214</v>
      </c>
      <c r="E47" s="94" t="s">
        <v>215</v>
      </c>
      <c r="F47" s="78" t="s">
        <v>216</v>
      </c>
      <c r="G47" s="100" t="s">
        <v>47</v>
      </c>
      <c r="H47" s="1" t="s">
        <v>217</v>
      </c>
      <c r="I47" s="78" t="s">
        <v>218</v>
      </c>
      <c r="J47" s="78" t="s">
        <v>86</v>
      </c>
      <c r="K47" s="87" t="s">
        <v>70</v>
      </c>
      <c r="L47" s="1" t="s">
        <v>219</v>
      </c>
      <c r="M47" s="82">
        <v>3</v>
      </c>
      <c r="N47" s="57">
        <f t="shared" si="11"/>
        <v>0.6</v>
      </c>
      <c r="O47" s="82">
        <v>4</v>
      </c>
      <c r="P47" s="57">
        <f t="shared" si="12"/>
        <v>0.8</v>
      </c>
      <c r="Q47" s="82">
        <f t="shared" si="13"/>
        <v>12</v>
      </c>
      <c r="R47" s="83" t="str">
        <f t="shared" si="14"/>
        <v>ALTO</v>
      </c>
      <c r="S47" s="82" t="s">
        <v>220</v>
      </c>
      <c r="T47" s="85" t="s">
        <v>54</v>
      </c>
      <c r="U47" s="85" t="s">
        <v>55</v>
      </c>
      <c r="V47" s="82" t="str">
        <f t="shared" si="7"/>
        <v>Probabilidad</v>
      </c>
      <c r="W47" s="58" t="str">
        <f t="shared" si="6"/>
        <v>40%</v>
      </c>
      <c r="X47" s="86">
        <f t="shared" si="15"/>
        <v>0.36</v>
      </c>
      <c r="Y47" s="60" t="str">
        <f t="shared" si="8"/>
        <v>Baja</v>
      </c>
      <c r="Z47" s="58">
        <f t="shared" si="16"/>
        <v>0.8</v>
      </c>
      <c r="AA47" s="60" t="str">
        <f t="shared" si="9"/>
        <v>Mayor</v>
      </c>
      <c r="AB47" s="61" t="str">
        <f t="shared" si="10"/>
        <v>Alto</v>
      </c>
      <c r="AC47" s="79" t="s">
        <v>56</v>
      </c>
      <c r="AD47" s="151" t="s">
        <v>581</v>
      </c>
      <c r="AE47" s="151" t="s">
        <v>615</v>
      </c>
      <c r="AF47" s="151" t="s">
        <v>596</v>
      </c>
      <c r="AG47" s="80" t="s">
        <v>90</v>
      </c>
      <c r="AH47" s="82"/>
      <c r="AI47" s="80" t="s">
        <v>62</v>
      </c>
      <c r="AJ47" s="152" t="s">
        <v>139</v>
      </c>
    </row>
  </sheetData>
  <mergeCells count="288">
    <mergeCell ref="W40:W41"/>
    <mergeCell ref="X40:X41"/>
    <mergeCell ref="Y40:Y41"/>
    <mergeCell ref="Z40:Z41"/>
    <mergeCell ref="AA40:AA41"/>
    <mergeCell ref="AB40:AB41"/>
    <mergeCell ref="AC40:AC41"/>
    <mergeCell ref="M40:M41"/>
    <mergeCell ref="N40:N41"/>
    <mergeCell ref="O40:O41"/>
    <mergeCell ref="P40:P41"/>
    <mergeCell ref="Q40:Q41"/>
    <mergeCell ref="R40:R41"/>
    <mergeCell ref="T40:T41"/>
    <mergeCell ref="U40:U41"/>
    <mergeCell ref="V40:V41"/>
    <mergeCell ref="D40:D41"/>
    <mergeCell ref="E40:E41"/>
    <mergeCell ref="F40:F41"/>
    <mergeCell ref="G40:G41"/>
    <mergeCell ref="H40:H41"/>
    <mergeCell ref="I40:I41"/>
    <mergeCell ref="J40:J41"/>
    <mergeCell ref="K40:K41"/>
    <mergeCell ref="L40:L41"/>
    <mergeCell ref="Y36:Y39"/>
    <mergeCell ref="Z36:Z39"/>
    <mergeCell ref="AA36:AA39"/>
    <mergeCell ref="AB36:AB39"/>
    <mergeCell ref="AC36:AC39"/>
    <mergeCell ref="C38:C39"/>
    <mergeCell ref="S38:S39"/>
    <mergeCell ref="T38:T39"/>
    <mergeCell ref="U38:U39"/>
    <mergeCell ref="AC32:AC35"/>
    <mergeCell ref="C34:C35"/>
    <mergeCell ref="C36:C37"/>
    <mergeCell ref="D36:D39"/>
    <mergeCell ref="E36:E39"/>
    <mergeCell ref="F36:F39"/>
    <mergeCell ref="G36:G39"/>
    <mergeCell ref="H36:H39"/>
    <mergeCell ref="I36:I39"/>
    <mergeCell ref="J36:J39"/>
    <mergeCell ref="K36:K39"/>
    <mergeCell ref="L36:L39"/>
    <mergeCell ref="M36:M39"/>
    <mergeCell ref="N36:N39"/>
    <mergeCell ref="O36:O39"/>
    <mergeCell ref="P36:P39"/>
    <mergeCell ref="Q36:Q39"/>
    <mergeCell ref="R36:R39"/>
    <mergeCell ref="S36:S37"/>
    <mergeCell ref="T36:T37"/>
    <mergeCell ref="U36:U37"/>
    <mergeCell ref="V36:V39"/>
    <mergeCell ref="W36:W39"/>
    <mergeCell ref="X36:X39"/>
    <mergeCell ref="T32:T35"/>
    <mergeCell ref="U32:U35"/>
    <mergeCell ref="V32:V35"/>
    <mergeCell ref="W32:W35"/>
    <mergeCell ref="X32:X35"/>
    <mergeCell ref="Y32:Y35"/>
    <mergeCell ref="Z32:Z35"/>
    <mergeCell ref="AA32:AA35"/>
    <mergeCell ref="AB32:AB35"/>
    <mergeCell ref="Y26:Y31"/>
    <mergeCell ref="Z26:Z31"/>
    <mergeCell ref="AA26:AA31"/>
    <mergeCell ref="AB26:AB31"/>
    <mergeCell ref="AC26:AC31"/>
    <mergeCell ref="C29:C31"/>
    <mergeCell ref="B32:B41"/>
    <mergeCell ref="C32:C33"/>
    <mergeCell ref="D32:D35"/>
    <mergeCell ref="E32:E35"/>
    <mergeCell ref="F32:F35"/>
    <mergeCell ref="G32:G35"/>
    <mergeCell ref="H32:H35"/>
    <mergeCell ref="I32:I35"/>
    <mergeCell ref="J32:J35"/>
    <mergeCell ref="K32:K35"/>
    <mergeCell ref="L32:L35"/>
    <mergeCell ref="M32:M35"/>
    <mergeCell ref="N32:N35"/>
    <mergeCell ref="O32:O35"/>
    <mergeCell ref="P32:P35"/>
    <mergeCell ref="Q32:Q35"/>
    <mergeCell ref="R32:R35"/>
    <mergeCell ref="S32:S35"/>
    <mergeCell ref="AC23:AC24"/>
    <mergeCell ref="B26:B31"/>
    <mergeCell ref="C26:C28"/>
    <mergeCell ref="D26:D31"/>
    <mergeCell ref="E26:E31"/>
    <mergeCell ref="F26:F31"/>
    <mergeCell ref="G26:G31"/>
    <mergeCell ref="H26:H31"/>
    <mergeCell ref="I26:I31"/>
    <mergeCell ref="J26:J31"/>
    <mergeCell ref="K26:K31"/>
    <mergeCell ref="L26:L31"/>
    <mergeCell ref="M26:M31"/>
    <mergeCell ref="N26:N31"/>
    <mergeCell ref="O26:O31"/>
    <mergeCell ref="P26:P31"/>
    <mergeCell ref="Q26:Q31"/>
    <mergeCell ref="R26:R31"/>
    <mergeCell ref="S26:S31"/>
    <mergeCell ref="T26:T31"/>
    <mergeCell ref="U26:U31"/>
    <mergeCell ref="V26:V31"/>
    <mergeCell ref="W26:W31"/>
    <mergeCell ref="X26:X31"/>
    <mergeCell ref="T23:T24"/>
    <mergeCell ref="U23:U24"/>
    <mergeCell ref="V23:V24"/>
    <mergeCell ref="W23:W24"/>
    <mergeCell ref="X23:X24"/>
    <mergeCell ref="Y23:Y24"/>
    <mergeCell ref="Z23:Z24"/>
    <mergeCell ref="AA23:AA24"/>
    <mergeCell ref="AB23:AB24"/>
    <mergeCell ref="K23:K24"/>
    <mergeCell ref="L23:L24"/>
    <mergeCell ref="M23:M24"/>
    <mergeCell ref="N23:N24"/>
    <mergeCell ref="O23:O24"/>
    <mergeCell ref="P23:P24"/>
    <mergeCell ref="Q23:Q24"/>
    <mergeCell ref="R23:R24"/>
    <mergeCell ref="S23:S24"/>
    <mergeCell ref="B23:B24"/>
    <mergeCell ref="C23:C24"/>
    <mergeCell ref="D23:D24"/>
    <mergeCell ref="E23:E24"/>
    <mergeCell ref="F23:F24"/>
    <mergeCell ref="G23:G24"/>
    <mergeCell ref="H23:H24"/>
    <mergeCell ref="I23:I24"/>
    <mergeCell ref="J23:J24"/>
    <mergeCell ref="U19:U22"/>
    <mergeCell ref="V19:V22"/>
    <mergeCell ref="W19:W22"/>
    <mergeCell ref="X19:X22"/>
    <mergeCell ref="Y19:Y22"/>
    <mergeCell ref="Z19:Z22"/>
    <mergeCell ref="AA19:AA22"/>
    <mergeCell ref="AB19:AB22"/>
    <mergeCell ref="AC19:AC22"/>
    <mergeCell ref="Y17:Y18"/>
    <mergeCell ref="Z17:Z18"/>
    <mergeCell ref="AA17:AA18"/>
    <mergeCell ref="AB17:AB18"/>
    <mergeCell ref="AC17:AC18"/>
    <mergeCell ref="B19:B22"/>
    <mergeCell ref="C19:C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S19:S22"/>
    <mergeCell ref="T19:T22"/>
    <mergeCell ref="AC12:AC15"/>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T12:T15"/>
    <mergeCell ref="U12:U15"/>
    <mergeCell ref="V12:V15"/>
    <mergeCell ref="W12:W15"/>
    <mergeCell ref="X12:X15"/>
    <mergeCell ref="Y12:Y15"/>
    <mergeCell ref="Z12:Z15"/>
    <mergeCell ref="AA12:AA15"/>
    <mergeCell ref="AB12:AB15"/>
    <mergeCell ref="K12:K15"/>
    <mergeCell ref="L12:L15"/>
    <mergeCell ref="M12:M15"/>
    <mergeCell ref="N12:N15"/>
    <mergeCell ref="O12:O15"/>
    <mergeCell ref="P12:P15"/>
    <mergeCell ref="Q12:Q15"/>
    <mergeCell ref="R12:R15"/>
    <mergeCell ref="S12:S15"/>
    <mergeCell ref="B12:B15"/>
    <mergeCell ref="C12:C15"/>
    <mergeCell ref="D12:D15"/>
    <mergeCell ref="E12:E15"/>
    <mergeCell ref="F12:F15"/>
    <mergeCell ref="G12:G15"/>
    <mergeCell ref="H12:H15"/>
    <mergeCell ref="I12:I15"/>
    <mergeCell ref="J12:J15"/>
    <mergeCell ref="V8:V9"/>
    <mergeCell ref="W8:W9"/>
    <mergeCell ref="X8:X9"/>
    <mergeCell ref="Y8:Y9"/>
    <mergeCell ref="Z8:Z9"/>
    <mergeCell ref="AA8:AA9"/>
    <mergeCell ref="AB8:AB9"/>
    <mergeCell ref="AC8:AC11"/>
    <mergeCell ref="S10:S11"/>
    <mergeCell ref="T10:T11"/>
    <mergeCell ref="U10:U11"/>
    <mergeCell ref="V10:V11"/>
    <mergeCell ref="W10:W11"/>
    <mergeCell ref="X10:X11"/>
    <mergeCell ref="Y10:Y11"/>
    <mergeCell ref="Z10:Z11"/>
    <mergeCell ref="AA10:AA11"/>
    <mergeCell ref="AB10:AB11"/>
    <mergeCell ref="AF6:AF7"/>
    <mergeCell ref="AG6:AJ6"/>
    <mergeCell ref="Q7:R7"/>
    <mergeCell ref="AI7:AJ7"/>
    <mergeCell ref="B8:B11"/>
    <mergeCell ref="C8:C11"/>
    <mergeCell ref="D8:D11"/>
    <mergeCell ref="E8:E11"/>
    <mergeCell ref="F8:F11"/>
    <mergeCell ref="G8:G11"/>
    <mergeCell ref="H8:H11"/>
    <mergeCell ref="I8:I11"/>
    <mergeCell ref="J8:J11"/>
    <mergeCell ref="K8:K11"/>
    <mergeCell ref="L8:L11"/>
    <mergeCell ref="M8:M11"/>
    <mergeCell ref="N8:N11"/>
    <mergeCell ref="O8:O11"/>
    <mergeCell ref="P8:P11"/>
    <mergeCell ref="Q8:Q11"/>
    <mergeCell ref="R8:R11"/>
    <mergeCell ref="S8:S9"/>
    <mergeCell ref="T8:T9"/>
    <mergeCell ref="U8:U9"/>
    <mergeCell ref="B6:B7"/>
    <mergeCell ref="C6:C7"/>
    <mergeCell ref="D6:L6"/>
    <mergeCell ref="M6:R6"/>
    <mergeCell ref="S6:S7"/>
    <mergeCell ref="T6:W6"/>
    <mergeCell ref="X6:AB6"/>
    <mergeCell ref="AC6:AC7"/>
    <mergeCell ref="AD6:AE6"/>
    <mergeCell ref="B1:AD1"/>
    <mergeCell ref="AE1:AJ2"/>
    <mergeCell ref="B2:AD2"/>
    <mergeCell ref="B3:I3"/>
    <mergeCell ref="J3:L3"/>
    <mergeCell ref="M3:AD3"/>
    <mergeCell ref="AE3:AJ3"/>
    <mergeCell ref="G5:I5"/>
    <mergeCell ref="J5:K5"/>
    <mergeCell ref="L5:AD5"/>
    <mergeCell ref="AG5:AJ5"/>
  </mergeCells>
  <conditionalFormatting sqref="F12">
    <cfRule type="duplicateValues" dxfId="200" priority="3"/>
  </conditionalFormatting>
  <conditionalFormatting sqref="F16">
    <cfRule type="duplicateValues" dxfId="199" priority="4"/>
  </conditionalFormatting>
  <conditionalFormatting sqref="F17">
    <cfRule type="duplicateValues" dxfId="198" priority="5"/>
  </conditionalFormatting>
  <conditionalFormatting sqref="F19 F25:F26 F42 F32">
    <cfRule type="duplicateValues" dxfId="197" priority="6"/>
  </conditionalFormatting>
  <conditionalFormatting sqref="G1:H2">
    <cfRule type="duplicateValues" dxfId="196" priority="7"/>
  </conditionalFormatting>
  <conditionalFormatting sqref="G5:H5">
    <cfRule type="duplicateValues" dxfId="195" priority="8"/>
  </conditionalFormatting>
  <conditionalFormatting sqref="G53:H1048576 F7:F8 H42:H52 E7 G48:G1048576">
    <cfRule type="duplicateValues" dxfId="194" priority="9"/>
  </conditionalFormatting>
  <conditionalFormatting sqref="I12">
    <cfRule type="duplicateValues" dxfId="193" priority="10"/>
  </conditionalFormatting>
  <conditionalFormatting sqref="I16">
    <cfRule type="duplicateValues" dxfId="192" priority="11"/>
  </conditionalFormatting>
  <conditionalFormatting sqref="I17">
    <cfRule type="duplicateValues" dxfId="191" priority="12"/>
  </conditionalFormatting>
  <conditionalFormatting sqref="I19 I25:I26 I42 I32 I36">
    <cfRule type="duplicateValues" dxfId="190" priority="13"/>
  </conditionalFormatting>
  <conditionalFormatting sqref="J5">
    <cfRule type="duplicateValues" dxfId="189" priority="14"/>
  </conditionalFormatting>
  <conditionalFormatting sqref="M1:N4 J1:J4">
    <cfRule type="duplicateValues" dxfId="188" priority="15"/>
  </conditionalFormatting>
  <conditionalFormatting sqref="M48:N1048576 L7 I7:I8 J47:J1048576 L25:L26 L42 L32">
    <cfRule type="duplicateValues" dxfId="187" priority="16"/>
  </conditionalFormatting>
  <conditionalFormatting sqref="R8:U8 R19 R25:R26 R42 R23 R32 R36 R40">
    <cfRule type="cellIs" dxfId="186" priority="17" operator="equal">
      <formula>"BAJO"</formula>
    </cfRule>
    <cfRule type="cellIs" dxfId="185" priority="18" operator="equal">
      <formula>"MEDIO"</formula>
    </cfRule>
    <cfRule type="cellIs" dxfId="184" priority="19" operator="equal">
      <formula>"ALTO"</formula>
    </cfRule>
    <cfRule type="cellIs" dxfId="183" priority="20" operator="equal">
      <formula>"MUY ALTO"</formula>
    </cfRule>
  </conditionalFormatting>
  <conditionalFormatting sqref="R12:U12">
    <cfRule type="cellIs" dxfId="182" priority="21" operator="equal">
      <formula>"BAJO"</formula>
    </cfRule>
    <cfRule type="cellIs" dxfId="181" priority="22" operator="equal">
      <formula>"MEDIO"</formula>
    </cfRule>
    <cfRule type="cellIs" dxfId="180" priority="23" operator="equal">
      <formula>"ALTO"</formula>
    </cfRule>
    <cfRule type="cellIs" dxfId="179" priority="24" operator="equal">
      <formula>"MUY ALTO"</formula>
    </cfRule>
  </conditionalFormatting>
  <conditionalFormatting sqref="R16:U16 S17">
    <cfRule type="cellIs" dxfId="178" priority="25" operator="equal">
      <formula>"BAJO"</formula>
    </cfRule>
    <cfRule type="cellIs" dxfId="177" priority="26" operator="equal">
      <formula>"MEDIO"</formula>
    </cfRule>
    <cfRule type="cellIs" dxfId="176" priority="27" operator="equal">
      <formula>"ALTO"</formula>
    </cfRule>
    <cfRule type="cellIs" dxfId="175" priority="28" operator="equal">
      <formula>"MUY ALTO"</formula>
    </cfRule>
  </conditionalFormatting>
  <conditionalFormatting sqref="T17:U17 R17 T19:U19 T23:U23">
    <cfRule type="cellIs" dxfId="174" priority="29" operator="equal">
      <formula>"BAJO"</formula>
    </cfRule>
    <cfRule type="cellIs" dxfId="173" priority="30" operator="equal">
      <formula>"MEDIO"</formula>
    </cfRule>
    <cfRule type="cellIs" dxfId="172" priority="31" operator="equal">
      <formula>"ALTO"</formula>
    </cfRule>
    <cfRule type="cellIs" dxfId="171" priority="32" operator="equal">
      <formula>"MUY ALTO"</formula>
    </cfRule>
  </conditionalFormatting>
  <conditionalFormatting sqref="S13:U15 S18:U18 S9:U11 S19:S36 T20:U22 T24:U42 S38:S42">
    <cfRule type="cellIs" dxfId="170" priority="33" operator="equal">
      <formula>"BAJO"</formula>
    </cfRule>
    <cfRule type="cellIs" dxfId="169" priority="34" operator="equal">
      <formula>"MEDIO"</formula>
    </cfRule>
    <cfRule type="cellIs" dxfId="168" priority="35" operator="equal">
      <formula>"ALTO"</formula>
    </cfRule>
    <cfRule type="cellIs" dxfId="167" priority="36" operator="equal">
      <formula>"MUY ALTO"</formula>
    </cfRule>
  </conditionalFormatting>
  <conditionalFormatting sqref="Y8:Y42">
    <cfRule type="cellIs" dxfId="166" priority="37" operator="equal">
      <formula>"Muy Alta"</formula>
    </cfRule>
    <cfRule type="cellIs" dxfId="165" priority="38" operator="equal">
      <formula>"Alta"</formula>
    </cfRule>
    <cfRule type="cellIs" dxfId="164" priority="39" operator="equal">
      <formula>"Media"</formula>
    </cfRule>
    <cfRule type="cellIs" dxfId="163" priority="40" operator="equal">
      <formula>"Baja"</formula>
    </cfRule>
    <cfRule type="cellIs" dxfId="162" priority="41" operator="equal">
      <formula>"Muy Baja"</formula>
    </cfRule>
  </conditionalFormatting>
  <conditionalFormatting sqref="AA8:AA42">
    <cfRule type="cellIs" dxfId="161" priority="42" operator="equal">
      <formula>"Catastrófico"</formula>
    </cfRule>
    <cfRule type="cellIs" dxfId="160" priority="43" operator="equal">
      <formula>"Mayor"</formula>
    </cfRule>
    <cfRule type="cellIs" dxfId="159" priority="44" operator="equal">
      <formula>"Moderado"</formula>
    </cfRule>
    <cfRule type="cellIs" dxfId="158" priority="45" operator="equal">
      <formula>"Menor"</formula>
    </cfRule>
    <cfRule type="cellIs" dxfId="157" priority="46" operator="equal">
      <formula>"Leve"</formula>
    </cfRule>
  </conditionalFormatting>
  <conditionalFormatting sqref="AB8:AB42">
    <cfRule type="cellIs" dxfId="156" priority="47" operator="equal">
      <formula>"Extremo"</formula>
    </cfRule>
    <cfRule type="cellIs" dxfId="155" priority="48" operator="equal">
      <formula>"Alto"</formula>
    </cfRule>
    <cfRule type="cellIs" dxfId="154" priority="49" operator="equal">
      <formula>"Moderado"</formula>
    </cfRule>
    <cfRule type="cellIs" dxfId="153" priority="50" operator="equal">
      <formula>"Bajo"</formula>
    </cfRule>
  </conditionalFormatting>
  <conditionalFormatting sqref="F43">
    <cfRule type="duplicateValues" dxfId="152" priority="51"/>
  </conditionalFormatting>
  <conditionalFormatting sqref="I43">
    <cfRule type="duplicateValues" dxfId="151" priority="52"/>
  </conditionalFormatting>
  <conditionalFormatting sqref="L43">
    <cfRule type="duplicateValues" dxfId="150" priority="53"/>
  </conditionalFormatting>
  <conditionalFormatting sqref="R43">
    <cfRule type="cellIs" dxfId="149" priority="54" operator="equal">
      <formula>"BAJO"</formula>
    </cfRule>
    <cfRule type="cellIs" dxfId="148" priority="55" operator="equal">
      <formula>"MEDIO"</formula>
    </cfRule>
    <cfRule type="cellIs" dxfId="147" priority="56" operator="equal">
      <formula>"ALTO"</formula>
    </cfRule>
    <cfRule type="cellIs" dxfId="146" priority="57" operator="equal">
      <formula>"MUY ALTO"</formula>
    </cfRule>
  </conditionalFormatting>
  <conditionalFormatting sqref="S43:U43">
    <cfRule type="cellIs" dxfId="145" priority="58" operator="equal">
      <formula>"BAJO"</formula>
    </cfRule>
    <cfRule type="cellIs" dxfId="144" priority="59" operator="equal">
      <formula>"MEDIO"</formula>
    </cfRule>
    <cfRule type="cellIs" dxfId="143" priority="60" operator="equal">
      <formula>"ALTO"</formula>
    </cfRule>
    <cfRule type="cellIs" dxfId="142" priority="61" operator="equal">
      <formula>"MUY ALTO"</formula>
    </cfRule>
  </conditionalFormatting>
  <conditionalFormatting sqref="Y43">
    <cfRule type="cellIs" dxfId="141" priority="62" operator="equal">
      <formula>"Muy Alta"</formula>
    </cfRule>
    <cfRule type="cellIs" dxfId="140" priority="63" operator="equal">
      <formula>"Alta"</formula>
    </cfRule>
    <cfRule type="cellIs" dxfId="139" priority="64" operator="equal">
      <formula>"Media"</formula>
    </cfRule>
    <cfRule type="cellIs" dxfId="138" priority="65" operator="equal">
      <formula>"Baja"</formula>
    </cfRule>
    <cfRule type="cellIs" dxfId="137" priority="66" operator="equal">
      <formula>"Muy Baja"</formula>
    </cfRule>
  </conditionalFormatting>
  <conditionalFormatting sqref="AA43">
    <cfRule type="cellIs" dxfId="136" priority="67" operator="equal">
      <formula>"Catastrófico"</formula>
    </cfRule>
    <cfRule type="cellIs" dxfId="135" priority="68" operator="equal">
      <formula>"Mayor"</formula>
    </cfRule>
    <cfRule type="cellIs" dxfId="134" priority="69" operator="equal">
      <formula>"Moderado"</formula>
    </cfRule>
    <cfRule type="cellIs" dxfId="133" priority="70" operator="equal">
      <formula>"Menor"</formula>
    </cfRule>
    <cfRule type="cellIs" dxfId="132" priority="71" operator="equal">
      <formula>"Leve"</formula>
    </cfRule>
  </conditionalFormatting>
  <conditionalFormatting sqref="AB43">
    <cfRule type="cellIs" dxfId="131" priority="72" operator="equal">
      <formula>"Extremo"</formula>
    </cfRule>
    <cfRule type="cellIs" dxfId="130" priority="73" operator="equal">
      <formula>"Alto"</formula>
    </cfRule>
    <cfRule type="cellIs" dxfId="129" priority="74" operator="equal">
      <formula>"Moderado"</formula>
    </cfRule>
    <cfRule type="cellIs" dxfId="128" priority="75" operator="equal">
      <formula>"Bajo"</formula>
    </cfRule>
  </conditionalFormatting>
  <conditionalFormatting sqref="F44:F45">
    <cfRule type="duplicateValues" dxfId="127" priority="76"/>
  </conditionalFormatting>
  <conditionalFormatting sqref="I44">
    <cfRule type="duplicateValues" dxfId="126" priority="77"/>
  </conditionalFormatting>
  <conditionalFormatting sqref="L44">
    <cfRule type="duplicateValues" dxfId="125" priority="78"/>
  </conditionalFormatting>
  <conditionalFormatting sqref="R44:R47">
    <cfRule type="cellIs" dxfId="124" priority="79" operator="equal">
      <formula>"BAJO"</formula>
    </cfRule>
    <cfRule type="cellIs" dxfId="123" priority="80" operator="equal">
      <formula>"MEDIO"</formula>
    </cfRule>
    <cfRule type="cellIs" dxfId="122" priority="81" operator="equal">
      <formula>"ALTO"</formula>
    </cfRule>
    <cfRule type="cellIs" dxfId="121" priority="82" operator="equal">
      <formula>"MUY ALTO"</formula>
    </cfRule>
  </conditionalFormatting>
  <conditionalFormatting sqref="S44:U44 T45:U47">
    <cfRule type="cellIs" dxfId="120" priority="83" operator="equal">
      <formula>"BAJO"</formula>
    </cfRule>
    <cfRule type="cellIs" dxfId="119" priority="84" operator="equal">
      <formula>"MEDIO"</formula>
    </cfRule>
    <cfRule type="cellIs" dxfId="118" priority="85" operator="equal">
      <formula>"ALTO"</formula>
    </cfRule>
    <cfRule type="cellIs" dxfId="117" priority="86" operator="equal">
      <formula>"MUY ALTO"</formula>
    </cfRule>
  </conditionalFormatting>
  <conditionalFormatting sqref="Y44:Y47">
    <cfRule type="cellIs" dxfId="116" priority="87" operator="equal">
      <formula>"Muy Alta"</formula>
    </cfRule>
    <cfRule type="cellIs" dxfId="115" priority="88" operator="equal">
      <formula>"Alta"</formula>
    </cfRule>
    <cfRule type="cellIs" dxfId="114" priority="89" operator="equal">
      <formula>"Media"</formula>
    </cfRule>
    <cfRule type="cellIs" dxfId="113" priority="90" operator="equal">
      <formula>"Baja"</formula>
    </cfRule>
    <cfRule type="cellIs" dxfId="112" priority="91" operator="equal">
      <formula>"Muy Baja"</formula>
    </cfRule>
  </conditionalFormatting>
  <conditionalFormatting sqref="AA44:AA47">
    <cfRule type="cellIs" dxfId="111" priority="92" operator="equal">
      <formula>"Catastrófico"</formula>
    </cfRule>
    <cfRule type="cellIs" dxfId="110" priority="93" operator="equal">
      <formula>"Mayor"</formula>
    </cfRule>
    <cfRule type="cellIs" dxfId="109" priority="94" operator="equal">
      <formula>"Moderado"</formula>
    </cfRule>
    <cfRule type="cellIs" dxfId="108" priority="95" operator="equal">
      <formula>"Menor"</formula>
    </cfRule>
    <cfRule type="cellIs" dxfId="107" priority="96" operator="equal">
      <formula>"Leve"</formula>
    </cfRule>
  </conditionalFormatting>
  <conditionalFormatting sqref="AB44:AB47">
    <cfRule type="cellIs" dxfId="106" priority="97" operator="equal">
      <formula>"Extremo"</formula>
    </cfRule>
    <cfRule type="cellIs" dxfId="105" priority="98" operator="equal">
      <formula>"Alto"</formula>
    </cfRule>
    <cfRule type="cellIs" dxfId="104" priority="99" operator="equal">
      <formula>"Moderado"</formula>
    </cfRule>
    <cfRule type="cellIs" dxfId="103" priority="100" operator="equal">
      <formula>"Bajo"</formula>
    </cfRule>
  </conditionalFormatting>
  <conditionalFormatting sqref="F46">
    <cfRule type="duplicateValues" dxfId="102" priority="101"/>
  </conditionalFormatting>
  <conditionalFormatting sqref="F47">
    <cfRule type="duplicateValues" dxfId="101" priority="102"/>
  </conditionalFormatting>
  <conditionalFormatting sqref="G7">
    <cfRule type="duplicateValues" dxfId="100" priority="1"/>
  </conditionalFormatting>
  <dataValidations count="10">
    <dataValidation type="list" allowBlank="1" showInputMessage="1" showErrorMessage="1" sqref="G8 G12 G16:G17 G19 G23 G25:G26 G32 G36 G40 G42:G47">
      <formula1>"Riesgo,Oportunidad"</formula1>
      <formula2>0</formula2>
    </dataValidation>
    <dataValidation type="list" allowBlank="1" showInputMessage="1" showErrorMessage="1" sqref="K12 K16:K17 K19 K23 K25:K26 K32 K36 K40 K42:K47">
      <formula1>"Externo,Interno"</formula1>
      <formula2>0</formula2>
    </dataValidation>
    <dataValidation type="list" allowBlank="1" showInputMessage="1" showErrorMessage="1" sqref="AC8 AC12:AC47">
      <formula1>"Evitar,Reducir,Transferir,Asumir,Compartir"</formula1>
      <formula2>0</formula2>
    </dataValidation>
    <dataValidation type="list" allowBlank="1" showInputMessage="1" showErrorMessage="1" sqref="AI8:AI25 AI28:AI31 AI34:AI47">
      <formula1>"Eficacia,Efectividad"</formula1>
      <formula2>0</formula2>
    </dataValidation>
    <dataValidation type="list" allowBlank="1" showInputMessage="1" showErrorMessage="1" sqref="J16:J17 J25 J42:J47">
      <formula1>"Estratégicos,Imagen,Operativo,Financiero,Cumplimiento,Tecnología,Conocimiento,Ambientales y de Seguridad y Salud en el Trabajo"</formula1>
      <formula2>0</formula2>
    </dataValidation>
    <dataValidation type="list" allowBlank="1" showInputMessage="1" showErrorMessage="1" sqref="B8 B12 B16:B17 B19 B23 B25:B26 B32 B42:C42 B43:B47">
      <formula1>"Software,Hardware,Información,Servicios,Instalaciones,Personas"</formula1>
      <formula2>0</formula2>
    </dataValidation>
    <dataValidation type="list" allowBlank="1" showInputMessage="1" showErrorMessage="1" sqref="K8:K11">
      <formula1>"Interno,Externo,Interno y Externo"</formula1>
      <formula2>0</formula2>
    </dataValidation>
    <dataValidation type="list" allowBlank="1" showInputMessage="1" showErrorMessage="1" sqref="T8:T47">
      <formula1>"Preventivo,Detectivo,Correctivo"</formula1>
      <formula2>0</formula2>
    </dataValidation>
    <dataValidation type="list" allowBlank="1" showInputMessage="1" showErrorMessage="1" sqref="U8:U47">
      <formula1>"Automático,Manual"</formula1>
      <formula2>0</formula2>
    </dataValidation>
    <dataValidation type="list" allowBlank="1" showInputMessage="1" showErrorMessage="1" sqref="AG8:AG47">
      <formula1>"Mensual,Tirmestral"</formula1>
      <formula2>0</formula2>
    </dataValidation>
  </dataValidations>
  <pageMargins left="0.7" right="0.7" top="0.75" bottom="0.75" header="0.511811023622047" footer="0.511811023622047"/>
  <pageSetup scale="15" fitToHeight="0" orientation="landscape"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7"/>
  <sheetViews>
    <sheetView tabSelected="1" topLeftCell="A36" zoomScale="75" zoomScaleNormal="75" workbookViewId="0">
      <selection activeCell="AC40" sqref="AC40"/>
    </sheetView>
  </sheetViews>
  <sheetFormatPr baseColWidth="10" defaultColWidth="11.140625" defaultRowHeight="12.75" x14ac:dyDescent="0.2"/>
  <cols>
    <col min="1" max="1" width="16.5703125" style="64" customWidth="1"/>
    <col min="2" max="2" width="23.5703125" style="179" customWidth="1"/>
    <col min="3" max="3" width="5.28515625" style="64" bestFit="1" customWidth="1"/>
    <col min="4" max="4" width="14.5703125" style="64" customWidth="1"/>
    <col min="5" max="5" width="29" style="184" customWidth="1"/>
    <col min="6" max="6" width="24.85546875" style="127" hidden="1" customWidth="1"/>
    <col min="7" max="7" width="0.28515625" style="64" hidden="1" customWidth="1"/>
    <col min="8" max="8" width="79.5703125" style="90" hidden="1" customWidth="1"/>
    <col min="9" max="9" width="23.140625" style="64" hidden="1" customWidth="1"/>
    <col min="10" max="10" width="10" style="64" hidden="1" customWidth="1"/>
    <col min="11" max="11" width="106" style="64" hidden="1" customWidth="1"/>
    <col min="12" max="12" width="6.28515625" style="64" hidden="1" customWidth="1"/>
    <col min="13" max="13" width="5.28515625" style="64" hidden="1" customWidth="1"/>
    <col min="14" max="14" width="3.7109375" style="90" hidden="1" customWidth="1"/>
    <col min="15" max="15" width="6" style="90" hidden="1" customWidth="1"/>
    <col min="16" max="16" width="3.5703125" style="90" hidden="1" customWidth="1"/>
    <col min="17" max="17" width="12.85546875" style="90" hidden="1" customWidth="1"/>
    <col min="18" max="18" width="85.140625" style="90" hidden="1" customWidth="1"/>
    <col min="19" max="19" width="17.7109375" style="90" hidden="1" customWidth="1"/>
    <col min="20" max="20" width="21.7109375" style="90" hidden="1" customWidth="1"/>
    <col min="21" max="21" width="13.140625" style="90" hidden="1" customWidth="1"/>
    <col min="22" max="23" width="5.28515625" style="90" hidden="1" customWidth="1"/>
    <col min="24" max="24" width="1.7109375" style="90" hidden="1" customWidth="1"/>
    <col min="25" max="25" width="3" style="90" hidden="1" customWidth="1"/>
    <col min="26" max="26" width="0.42578125" style="90" hidden="1" customWidth="1"/>
    <col min="27" max="27" width="48" style="90" hidden="1" customWidth="1"/>
    <col min="28" max="28" width="20.85546875" style="90" hidden="1" customWidth="1"/>
    <col min="29" max="29" width="56.42578125" style="161" customWidth="1"/>
    <col min="30" max="30" width="37" style="161" customWidth="1"/>
    <col min="31" max="31" width="29.5703125" style="161" customWidth="1"/>
    <col min="32" max="32" width="11.5703125" style="90" bestFit="1" customWidth="1"/>
    <col min="33" max="33" width="18.5703125" style="2" customWidth="1"/>
    <col min="34" max="34" width="11" style="68" bestFit="1" customWidth="1"/>
    <col min="35" max="35" width="29.85546875" style="181" customWidth="1"/>
    <col min="36" max="16384" width="11.140625" style="64"/>
  </cols>
  <sheetData>
    <row r="1" spans="1:35" ht="37.5" customHeight="1" x14ac:dyDescent="0.2">
      <c r="A1" s="268" t="s">
        <v>643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70"/>
    </row>
    <row r="2" spans="1:35" ht="39.75" customHeight="1" thickBot="1" x14ac:dyDescent="0.25">
      <c r="A2" s="271" t="s">
        <v>635</v>
      </c>
      <c r="B2" s="272"/>
      <c r="C2" s="272"/>
      <c r="D2" s="272"/>
      <c r="E2" s="272"/>
      <c r="F2" s="272"/>
      <c r="G2" s="272"/>
      <c r="H2" s="272"/>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4"/>
    </row>
    <row r="3" spans="1:35" s="65" customFormat="1" ht="33" customHeight="1" thickBot="1" x14ac:dyDescent="0.25">
      <c r="A3" s="225" t="s">
        <v>567</v>
      </c>
      <c r="B3" s="225"/>
      <c r="C3" s="225"/>
      <c r="D3" s="225"/>
      <c r="E3" s="225"/>
      <c r="F3" s="225"/>
      <c r="G3" s="225"/>
      <c r="H3" s="225"/>
      <c r="I3" s="267"/>
      <c r="J3" s="187"/>
      <c r="K3" s="187"/>
      <c r="L3" s="187"/>
      <c r="M3" s="187"/>
      <c r="N3" s="187"/>
      <c r="O3" s="187"/>
      <c r="P3" s="187"/>
      <c r="Q3" s="187"/>
      <c r="R3" s="187"/>
      <c r="S3" s="187"/>
      <c r="T3" s="187"/>
      <c r="U3" s="187"/>
      <c r="V3" s="187"/>
      <c r="W3" s="187"/>
      <c r="X3" s="187"/>
      <c r="Y3" s="187"/>
      <c r="Z3" s="187"/>
      <c r="AA3" s="187"/>
      <c r="AB3" s="187"/>
      <c r="AC3" s="187"/>
      <c r="AD3" s="188"/>
      <c r="AE3" s="188"/>
      <c r="AF3" s="188"/>
      <c r="AG3" s="188"/>
      <c r="AH3" s="188"/>
      <c r="AI3" s="188"/>
    </row>
    <row r="4" spans="1:35" s="65" customFormat="1" ht="35.25" customHeight="1" thickBot="1" x14ac:dyDescent="0.25">
      <c r="A4" s="66"/>
      <c r="B4" s="172"/>
      <c r="C4" s="66"/>
      <c r="D4" s="66"/>
      <c r="E4" s="150"/>
      <c r="F4" s="126"/>
      <c r="G4" s="66"/>
      <c r="H4" s="66"/>
      <c r="I4" s="66"/>
      <c r="J4" s="66"/>
      <c r="K4" s="66"/>
      <c r="L4" s="66"/>
      <c r="M4" s="66"/>
      <c r="N4" s="66"/>
      <c r="O4" s="66"/>
      <c r="P4" s="66"/>
      <c r="Q4" s="66"/>
      <c r="R4" s="66"/>
      <c r="S4" s="66"/>
      <c r="T4" s="66"/>
      <c r="U4" s="66"/>
      <c r="V4" s="66"/>
      <c r="W4" s="66"/>
      <c r="X4" s="66"/>
      <c r="Y4" s="66"/>
      <c r="Z4" s="66"/>
      <c r="AA4" s="66"/>
      <c r="AB4" s="68"/>
      <c r="AC4" s="159"/>
      <c r="AD4" s="159"/>
      <c r="AE4" s="159"/>
      <c r="AF4" s="68"/>
      <c r="AG4" s="170"/>
      <c r="AH4" s="68"/>
      <c r="AI4" s="181"/>
    </row>
    <row r="5" spans="1:35" ht="42.75" customHeight="1" x14ac:dyDescent="0.2">
      <c r="A5" s="69" t="s">
        <v>2</v>
      </c>
      <c r="B5" s="173"/>
      <c r="C5" s="91"/>
      <c r="D5" s="71"/>
      <c r="E5" s="183" t="s">
        <v>642</v>
      </c>
      <c r="F5" s="189"/>
      <c r="G5" s="189"/>
      <c r="H5" s="189"/>
      <c r="I5" s="190" t="s">
        <v>3</v>
      </c>
      <c r="J5" s="190"/>
      <c r="K5" s="191" t="s">
        <v>644</v>
      </c>
      <c r="L5" s="191"/>
      <c r="M5" s="191"/>
      <c r="N5" s="191"/>
      <c r="O5" s="191"/>
      <c r="P5" s="191"/>
      <c r="Q5" s="191"/>
      <c r="R5" s="191"/>
      <c r="S5" s="191"/>
      <c r="T5" s="191"/>
      <c r="U5" s="191"/>
      <c r="V5" s="191"/>
      <c r="W5" s="191"/>
      <c r="X5" s="191"/>
      <c r="Y5" s="191"/>
      <c r="Z5" s="191"/>
      <c r="AA5" s="191"/>
      <c r="AB5" s="191"/>
      <c r="AC5" s="191"/>
      <c r="AD5" s="160" t="s">
        <v>4</v>
      </c>
      <c r="AE5" s="167"/>
      <c r="AF5" s="192"/>
      <c r="AG5" s="192"/>
      <c r="AH5" s="192"/>
      <c r="AI5" s="192"/>
    </row>
    <row r="6" spans="1:35" s="77" customFormat="1" ht="18" customHeight="1" x14ac:dyDescent="0.2">
      <c r="A6" s="193" t="s">
        <v>5</v>
      </c>
      <c r="B6" s="197" t="s">
        <v>636</v>
      </c>
      <c r="C6" s="194" t="s">
        <v>7</v>
      </c>
      <c r="D6" s="194"/>
      <c r="E6" s="194"/>
      <c r="F6" s="194"/>
      <c r="G6" s="194"/>
      <c r="H6" s="194"/>
      <c r="I6" s="194"/>
      <c r="J6" s="194"/>
      <c r="K6" s="194"/>
      <c r="L6" s="193" t="s">
        <v>8</v>
      </c>
      <c r="M6" s="193"/>
      <c r="N6" s="193"/>
      <c r="O6" s="193"/>
      <c r="P6" s="193"/>
      <c r="Q6" s="193"/>
      <c r="R6" s="193" t="s">
        <v>9</v>
      </c>
      <c r="S6" s="193" t="s">
        <v>10</v>
      </c>
      <c r="T6" s="193"/>
      <c r="U6" s="193"/>
      <c r="V6" s="193"/>
      <c r="W6" s="195" t="s">
        <v>11</v>
      </c>
      <c r="X6" s="195"/>
      <c r="Y6" s="195"/>
      <c r="Z6" s="195"/>
      <c r="AA6" s="195"/>
      <c r="AB6" s="193" t="s">
        <v>12</v>
      </c>
      <c r="AC6" s="196" t="s">
        <v>13</v>
      </c>
      <c r="AD6" s="196"/>
      <c r="AE6" s="197" t="s">
        <v>14</v>
      </c>
      <c r="AF6" s="193" t="s">
        <v>15</v>
      </c>
      <c r="AG6" s="193"/>
      <c r="AH6" s="193"/>
      <c r="AI6" s="193"/>
    </row>
    <row r="7" spans="1:35" s="77" customFormat="1" ht="75" customHeight="1" x14ac:dyDescent="0.2">
      <c r="A7" s="193"/>
      <c r="B7" s="197"/>
      <c r="C7" s="128" t="s">
        <v>16</v>
      </c>
      <c r="D7" s="128" t="s">
        <v>17</v>
      </c>
      <c r="E7" s="168" t="s">
        <v>18</v>
      </c>
      <c r="F7" s="128" t="s">
        <v>19</v>
      </c>
      <c r="G7" s="128" t="s">
        <v>20</v>
      </c>
      <c r="H7" s="128" t="s">
        <v>21</v>
      </c>
      <c r="I7" s="128" t="s">
        <v>22</v>
      </c>
      <c r="J7" s="128" t="s">
        <v>23</v>
      </c>
      <c r="K7" s="128" t="s">
        <v>24</v>
      </c>
      <c r="L7" s="73" t="s">
        <v>25</v>
      </c>
      <c r="M7" s="73" t="s">
        <v>26</v>
      </c>
      <c r="N7" s="73" t="s">
        <v>27</v>
      </c>
      <c r="O7" s="73" t="s">
        <v>26</v>
      </c>
      <c r="P7" s="193" t="s">
        <v>28</v>
      </c>
      <c r="Q7" s="193"/>
      <c r="R7" s="193"/>
      <c r="S7" s="128" t="s">
        <v>29</v>
      </c>
      <c r="T7" s="128" t="s">
        <v>30</v>
      </c>
      <c r="U7" s="128" t="s">
        <v>31</v>
      </c>
      <c r="V7" s="74" t="s">
        <v>32</v>
      </c>
      <c r="W7" s="75" t="s">
        <v>26</v>
      </c>
      <c r="X7" s="75" t="s">
        <v>33</v>
      </c>
      <c r="Y7" s="75" t="s">
        <v>26</v>
      </c>
      <c r="Z7" s="75" t="s">
        <v>34</v>
      </c>
      <c r="AA7" s="75" t="s">
        <v>35</v>
      </c>
      <c r="AB7" s="193"/>
      <c r="AC7" s="129" t="s">
        <v>36</v>
      </c>
      <c r="AD7" s="76" t="s">
        <v>37</v>
      </c>
      <c r="AE7" s="197"/>
      <c r="AF7" s="128" t="s">
        <v>38</v>
      </c>
      <c r="AG7" s="149" t="s">
        <v>39</v>
      </c>
      <c r="AH7" s="194" t="s">
        <v>40</v>
      </c>
      <c r="AI7" s="194"/>
    </row>
    <row r="8" spans="1:35" ht="69.75" customHeight="1" x14ac:dyDescent="0.2">
      <c r="A8" s="198" t="s">
        <v>42</v>
      </c>
      <c r="B8" s="266" t="s">
        <v>43</v>
      </c>
      <c r="C8" s="200" t="s">
        <v>44</v>
      </c>
      <c r="D8" s="201" t="s">
        <v>45</v>
      </c>
      <c r="E8" s="204" t="s">
        <v>46</v>
      </c>
      <c r="F8" s="203" t="s">
        <v>47</v>
      </c>
      <c r="G8" s="204" t="s">
        <v>48</v>
      </c>
      <c r="H8" s="202" t="s">
        <v>49</v>
      </c>
      <c r="I8" s="205" t="s">
        <v>50</v>
      </c>
      <c r="J8" s="202" t="s">
        <v>51</v>
      </c>
      <c r="K8" s="202" t="s">
        <v>52</v>
      </c>
      <c r="L8" s="206">
        <v>4</v>
      </c>
      <c r="M8" s="207">
        <f>IF(L8=1,20%,IF(L8=2,40%,IF(L8=3,60%,IF(L8=4,80%,IF(L8=5,100%," ")))))</f>
        <v>0.8</v>
      </c>
      <c r="N8" s="206">
        <v>5</v>
      </c>
      <c r="O8" s="207">
        <f>IF(N8=1,20%,IF(N8=2,40%,IF(N8=3,60%,IF(N8=4,80%,IF(N8=5,100%," ")))))</f>
        <v>1</v>
      </c>
      <c r="P8" s="206">
        <f>(L8*N8)</f>
        <v>20</v>
      </c>
      <c r="Q8" s="208" t="str">
        <f>IF(P8&lt;=4,"BAJO",IF(P8&lt;=9,"MEDIO",IF(P8&lt;=12,"ALTO",IF(P8&lt;=25,"MUY ALTO"))))</f>
        <v>MUY ALTO</v>
      </c>
      <c r="R8" s="209" t="s">
        <v>53</v>
      </c>
      <c r="S8" s="209" t="s">
        <v>54</v>
      </c>
      <c r="T8" s="209" t="s">
        <v>55</v>
      </c>
      <c r="U8" s="206" t="str">
        <f>IF(OR(S8="Preventivo",S8="Detectivo"),"Probabilidad",IF(S8="Correctivo","Impacto",""))</f>
        <v>Probabilidad</v>
      </c>
      <c r="V8" s="210" t="str">
        <f>IF(AND(S8="Preventivo",T8="Automático"),"50%",IF(AND(S8="Preventivo",T8="Manual"),"40%",IF(AND(S8="Detectivo",T8="Automático"),"40%",IF(AND(S8="Detectivo",T8="Manual"),"30%",IF(AND(S8="Correctivo",T8="Automático"),"35%",IF(AND(S8="Correctivo",T8="Manual"),"25%",""))))))</f>
        <v>40%</v>
      </c>
      <c r="W8" s="211">
        <f>IFERROR(IF(U8="Probabilidad",($M$8-(+$M$8*V8)),IF(U8="Impacto",$M$8,"")),"")</f>
        <v>0.48</v>
      </c>
      <c r="X8" s="212" t="str">
        <f>IFERROR(IF(W8="","",IF(W8&lt;=0.2,"Muy Baja",IF(W8&lt;=0.4,"Baja",IF(W8&lt;=0.6,"Media",IF(W8&lt;=0.8,"Alta","Muy Alta"))))),"")</f>
        <v>Media</v>
      </c>
      <c r="Y8" s="210">
        <f>IFERROR(IF(U8="Impacto",($O$8-(+$O$8*V8)),IF(U8="Probabilidad",$O$8,"")),"")</f>
        <v>1</v>
      </c>
      <c r="Z8" s="213" t="str">
        <f>IFERROR(IF(Y8="","",IF(Y8&lt;=0.2,"Leve",IF(Y8&lt;=0.4,"Menor",IF(Y8&lt;=0.6,"Moderado",IF(Y8&lt;=0.8,"Mayor","Catastrófico"))))),"")</f>
        <v>Catastrófico</v>
      </c>
      <c r="AA8" s="214" t="str">
        <f>IFERROR(IF(OR(AND(X8="Muy Baja",Z8="Leve"),AND(X8="Muy Baja",Z8="Menor"),AND(X8="Baja",Z8="Leve")),"Bajo",IF(OR(AND(X8="Muy baja",Z8="Moderado"),AND(X8="Baja",Z8="Menor"),AND(X8="Baja",Z8="Moderado"),AND(X8="Media",Z8="Leve"),AND(X8="Media",Z8="Menor"),AND(X8="Media",Z8="Moderado"),AND(X8="Alta",Z8="Leve"),AND(X8="Alta",Z8="Menor")),"Moderado",IF(OR(AND(X8="Muy Baja",Z8="Mayor"),AND(X8="Baja",Z8="Mayor"),AND(X8="Media",Z8="Mayor"),AND(X8="Alta",Z8="Moderado"),AND(X8="Alta",Z8="Mayor"),AND(X8="Muy Alta",Z8="Leve"),AND(X8="Muy Alta",Z8="Menor"),AND(X8="Muy Alta",Z8="Moderado"),AND(X8="Muy Alta",Z8="Mayor")),"Alto",IF(OR(AND(X8="Muy Baja",Z8="Catastrófico"),AND(X8="Baja",Z8="Catastrófico"),AND(X8="Media",Z8="Catastrófico"),AND(X8="Alta",Z8="Catastrófico"),AND(X8="Muy Alta",Z8="Catastrófico")),"Extremo","")))),"")</f>
        <v>Extremo</v>
      </c>
      <c r="AB8" s="215" t="s">
        <v>56</v>
      </c>
      <c r="AC8" s="157" t="s">
        <v>57</v>
      </c>
      <c r="AD8" s="157" t="s">
        <v>638</v>
      </c>
      <c r="AE8" s="151" t="s">
        <v>596</v>
      </c>
      <c r="AF8" s="80" t="s">
        <v>637</v>
      </c>
      <c r="AG8" s="171" t="s">
        <v>645</v>
      </c>
      <c r="AH8" s="80" t="s">
        <v>58</v>
      </c>
      <c r="AI8" s="157" t="s">
        <v>634</v>
      </c>
    </row>
    <row r="9" spans="1:35" ht="99.75" customHeight="1" x14ac:dyDescent="0.2">
      <c r="A9" s="198"/>
      <c r="B9" s="266"/>
      <c r="C9" s="200"/>
      <c r="D9" s="201"/>
      <c r="E9" s="204"/>
      <c r="F9" s="203"/>
      <c r="G9" s="204"/>
      <c r="H9" s="202"/>
      <c r="I9" s="205"/>
      <c r="J9" s="202"/>
      <c r="K9" s="202"/>
      <c r="L9" s="206"/>
      <c r="M9" s="207"/>
      <c r="N9" s="206"/>
      <c r="O9" s="207"/>
      <c r="P9" s="206"/>
      <c r="Q9" s="208"/>
      <c r="R9" s="209"/>
      <c r="S9" s="209"/>
      <c r="T9" s="209"/>
      <c r="U9" s="206"/>
      <c r="V9" s="210"/>
      <c r="W9" s="211"/>
      <c r="X9" s="212"/>
      <c r="Y9" s="210"/>
      <c r="Z9" s="213"/>
      <c r="AA9" s="214"/>
      <c r="AB9" s="215"/>
      <c r="AC9" s="157" t="s">
        <v>59</v>
      </c>
      <c r="AD9" s="157" t="s">
        <v>592</v>
      </c>
      <c r="AE9" s="151" t="s">
        <v>596</v>
      </c>
      <c r="AF9" s="80" t="s">
        <v>637</v>
      </c>
      <c r="AG9" s="171" t="s">
        <v>645</v>
      </c>
      <c r="AH9" s="80" t="s">
        <v>58</v>
      </c>
      <c r="AI9" s="157" t="s">
        <v>633</v>
      </c>
    </row>
    <row r="10" spans="1:35" ht="100.5" customHeight="1" x14ac:dyDescent="0.2">
      <c r="A10" s="198"/>
      <c r="B10" s="266"/>
      <c r="C10" s="200"/>
      <c r="D10" s="201"/>
      <c r="E10" s="204"/>
      <c r="F10" s="203"/>
      <c r="G10" s="204"/>
      <c r="H10" s="202"/>
      <c r="I10" s="205"/>
      <c r="J10" s="202"/>
      <c r="K10" s="202"/>
      <c r="L10" s="206"/>
      <c r="M10" s="207"/>
      <c r="N10" s="206"/>
      <c r="O10" s="207"/>
      <c r="P10" s="206"/>
      <c r="Q10" s="208"/>
      <c r="R10" s="216" t="s">
        <v>60</v>
      </c>
      <c r="S10" s="209" t="s">
        <v>54</v>
      </c>
      <c r="T10" s="209" t="s">
        <v>55</v>
      </c>
      <c r="U10" s="206" t="str">
        <f t="shared" ref="U10:U28" si="0">IF(OR(S10="Preventivo",S10="Detectivo"),"Probabilidad",IF(S10="Correctivo","Impacto",""))</f>
        <v>Probabilidad</v>
      </c>
      <c r="V10" s="210" t="str">
        <f t="shared" ref="V10:V29" si="1">IF(AND(S10="Preventivo",T10="Automático"),"50%",IF(AND(S10="Preventivo",T10="Manual"),"40%",IF(AND(S10="Detectivo",T10="Automático"),"40%",IF(AND(S10="Detectivo",T10="Manual"),"30%",IF(AND(S10="Correctivo",T10="Automático"),"35%",IF(AND(S10="Correctivo",T10="Manual"),"25%",""))))))</f>
        <v>40%</v>
      </c>
      <c r="W10" s="211">
        <f>IFERROR(IF(U10="Probabilidad",($W$8-(+$W$8*V10)),IF(U10="Impacto",$W$8,"")),"")</f>
        <v>0.28799999999999998</v>
      </c>
      <c r="X10" s="213" t="str">
        <f t="shared" ref="X10:X28" si="2">IFERROR(IF(W10="","",IF(W10&lt;=0.2,"Muy Baja",IF(W10&lt;=0.4,"Baja",IF(W10&lt;=0.6,"Media",IF(W10&lt;=0.8,"Alta","Muy Alta"))))),"")</f>
        <v>Baja</v>
      </c>
      <c r="Y10" s="210">
        <f t="shared" ref="Y10:Y15" si="3">IFERROR(IF(U10="Impacto",($O$8-(+$O$8*V10)),IF(U10="Probabilidad",$O$8,"")),"")</f>
        <v>1</v>
      </c>
      <c r="Z10" s="213" t="str">
        <f t="shared" ref="Z10:Z28" si="4">IFERROR(IF(Y10="","",IF(Y10&lt;=0.2,"Leve",IF(Y10&lt;=0.4,"Menor",IF(Y10&lt;=0.6,"Moderado",IF(Y10&lt;=0.8,"Mayor","Catastrófico"))))),"")</f>
        <v>Catastrófico</v>
      </c>
      <c r="AA10" s="214" t="str">
        <f t="shared" ref="AA10:AA28" si="5">IFERROR(IF(OR(AND(X10="Muy Baja",Z10="Leve"),AND(X10="Muy Baja",Z10="Menor"),AND(X10="Baja",Z10="Leve")),"Bajo",IF(OR(AND(X10="Muy baja",Z10="Moderado"),AND(X10="Baja",Z10="Menor"),AND(X10="Baja",Z10="Moderado"),AND(X10="Media",Z10="Leve"),AND(X10="Media",Z10="Menor"),AND(X10="Media",Z10="Moderado"),AND(X10="Alta",Z10="Leve"),AND(X10="Alta",Z10="Menor")),"Moderado",IF(OR(AND(X10="Muy Baja",Z10="Mayor"),AND(X10="Baja",Z10="Mayor"),AND(X10="Media",Z10="Mayor"),AND(X10="Alta",Z10="Moderado"),AND(X10="Alta",Z10="Mayor"),AND(X10="Muy Alta",Z10="Leve"),AND(X10="Muy Alta",Z10="Menor"),AND(X10="Muy Alta",Z10="Moderado"),AND(X10="Muy Alta",Z10="Mayor")),"Alto",IF(OR(AND(X10="Muy Baja",Z10="Catastrófico"),AND(X10="Baja",Z10="Catastrófico"),AND(X10="Media",Z10="Catastrófico"),AND(X10="Alta",Z10="Catastrófico"),AND(X10="Muy Alta",Z10="Catastrófico")),"Extremo","")))),"")</f>
        <v>Extremo</v>
      </c>
      <c r="AB10" s="215"/>
      <c r="AC10" s="157" t="s">
        <v>61</v>
      </c>
      <c r="AD10" s="157" t="s">
        <v>593</v>
      </c>
      <c r="AE10" s="151" t="s">
        <v>596</v>
      </c>
      <c r="AF10" s="80" t="s">
        <v>637</v>
      </c>
      <c r="AG10" s="171" t="s">
        <v>645</v>
      </c>
      <c r="AH10" s="80" t="s">
        <v>62</v>
      </c>
      <c r="AI10" s="157" t="s">
        <v>63</v>
      </c>
    </row>
    <row r="11" spans="1:35" ht="108.75" customHeight="1" x14ac:dyDescent="0.2">
      <c r="A11" s="198"/>
      <c r="B11" s="266"/>
      <c r="C11" s="200"/>
      <c r="D11" s="201"/>
      <c r="E11" s="204"/>
      <c r="F11" s="203"/>
      <c r="G11" s="204"/>
      <c r="H11" s="202"/>
      <c r="I11" s="205"/>
      <c r="J11" s="202"/>
      <c r="K11" s="202"/>
      <c r="L11" s="206"/>
      <c r="M11" s="207"/>
      <c r="N11" s="206"/>
      <c r="O11" s="207"/>
      <c r="P11" s="206"/>
      <c r="Q11" s="208"/>
      <c r="R11" s="216"/>
      <c r="S11" s="209"/>
      <c r="T11" s="209"/>
      <c r="U11" s="206" t="str">
        <f t="shared" si="0"/>
        <v/>
      </c>
      <c r="V11" s="210" t="str">
        <f t="shared" si="1"/>
        <v/>
      </c>
      <c r="W11" s="211" t="str">
        <f>IFERROR(IF(U11="Probabilidad",($M$8-(+$M$8*V11)),IF(U11="Impacto",$M$8,"")),"")</f>
        <v/>
      </c>
      <c r="X11" s="213" t="str">
        <f t="shared" si="2"/>
        <v/>
      </c>
      <c r="Y11" s="210" t="str">
        <f t="shared" si="3"/>
        <v/>
      </c>
      <c r="Z11" s="213" t="str">
        <f t="shared" si="4"/>
        <v/>
      </c>
      <c r="AA11" s="214" t="str">
        <f t="shared" si="5"/>
        <v/>
      </c>
      <c r="AB11" s="215"/>
      <c r="AC11" s="157" t="s">
        <v>64</v>
      </c>
      <c r="AD11" s="157" t="s">
        <v>589</v>
      </c>
      <c r="AE11" s="151" t="s">
        <v>596</v>
      </c>
      <c r="AF11" s="80" t="s">
        <v>637</v>
      </c>
      <c r="AG11" s="171" t="s">
        <v>645</v>
      </c>
      <c r="AH11" s="80" t="s">
        <v>62</v>
      </c>
      <c r="AI11" s="157" t="s">
        <v>632</v>
      </c>
    </row>
    <row r="12" spans="1:35" ht="72" customHeight="1" x14ac:dyDescent="0.2">
      <c r="A12" s="198" t="s">
        <v>42</v>
      </c>
      <c r="B12" s="266" t="s">
        <v>65</v>
      </c>
      <c r="C12" s="200" t="s">
        <v>66</v>
      </c>
      <c r="D12" s="201" t="s">
        <v>45</v>
      </c>
      <c r="E12" s="204" t="s">
        <v>67</v>
      </c>
      <c r="F12" s="218" t="s">
        <v>47</v>
      </c>
      <c r="G12" s="204" t="s">
        <v>68</v>
      </c>
      <c r="H12" s="204" t="s">
        <v>69</v>
      </c>
      <c r="I12" s="199" t="s">
        <v>50</v>
      </c>
      <c r="J12" s="219" t="s">
        <v>70</v>
      </c>
      <c r="K12" s="204" t="s">
        <v>71</v>
      </c>
      <c r="L12" s="219">
        <v>4</v>
      </c>
      <c r="M12" s="220">
        <f>IF(L12=1,20%,IF(L12=2,40%,IF(L12=3,60%,IF(L12=4,80%,IF(L12=5,100%," ")))))</f>
        <v>0.8</v>
      </c>
      <c r="N12" s="219">
        <v>4</v>
      </c>
      <c r="O12" s="220">
        <f>IF(N12=1,20%,IF(N12=2,40%,IF(N12=3,60%,IF(N12=4,80%,IF(N12=5,100%," ")))))</f>
        <v>0.8</v>
      </c>
      <c r="P12" s="219">
        <f>(L12*N12)</f>
        <v>16</v>
      </c>
      <c r="Q12" s="221" t="str">
        <f>IF(P12&lt;=4,"BAJO",IF(P12&lt;=9,"MEDIO",IF(P12&lt;=12,"ALTO",IF(P12&lt;=25,"MUY ALTO"))))</f>
        <v>MUY ALTO</v>
      </c>
      <c r="R12" s="222" t="s">
        <v>72</v>
      </c>
      <c r="S12" s="222" t="s">
        <v>73</v>
      </c>
      <c r="T12" s="222" t="s">
        <v>55</v>
      </c>
      <c r="U12" s="219" t="str">
        <f t="shared" si="0"/>
        <v>Probabilidad</v>
      </c>
      <c r="V12" s="223" t="str">
        <f t="shared" si="1"/>
        <v>30%</v>
      </c>
      <c r="W12" s="224">
        <f>IFERROR(IF(U12="Probabilidad",($M$8-(+$M$8*V12)),IF(U12="Impacto",$M$8,"")),"")</f>
        <v>0.56000000000000005</v>
      </c>
      <c r="X12" s="225" t="str">
        <f t="shared" si="2"/>
        <v>Media</v>
      </c>
      <c r="Y12" s="223">
        <f t="shared" si="3"/>
        <v>1</v>
      </c>
      <c r="Z12" s="226" t="str">
        <f t="shared" si="4"/>
        <v>Catastrófico</v>
      </c>
      <c r="AA12" s="227" t="str">
        <f t="shared" si="5"/>
        <v>Extremo</v>
      </c>
      <c r="AB12" s="228" t="s">
        <v>56</v>
      </c>
      <c r="AC12" s="157" t="s">
        <v>74</v>
      </c>
      <c r="AD12" s="157" t="s">
        <v>75</v>
      </c>
      <c r="AE12" s="151" t="s">
        <v>596</v>
      </c>
      <c r="AF12" s="80" t="s">
        <v>637</v>
      </c>
      <c r="AG12" s="171" t="s">
        <v>645</v>
      </c>
      <c r="AH12" s="80" t="s">
        <v>58</v>
      </c>
      <c r="AI12" s="157" t="s">
        <v>76</v>
      </c>
    </row>
    <row r="13" spans="1:35" ht="86.25" customHeight="1" x14ac:dyDescent="0.2">
      <c r="A13" s="198"/>
      <c r="B13" s="266"/>
      <c r="C13" s="200"/>
      <c r="D13" s="201"/>
      <c r="E13" s="204"/>
      <c r="F13" s="218"/>
      <c r="G13" s="217"/>
      <c r="H13" s="204"/>
      <c r="I13" s="199"/>
      <c r="J13" s="219"/>
      <c r="K13" s="204"/>
      <c r="L13" s="219"/>
      <c r="M13" s="220"/>
      <c r="N13" s="219"/>
      <c r="O13" s="220"/>
      <c r="P13" s="219"/>
      <c r="Q13" s="221"/>
      <c r="R13" s="222"/>
      <c r="S13" s="222"/>
      <c r="T13" s="222"/>
      <c r="U13" s="219" t="str">
        <f t="shared" si="0"/>
        <v/>
      </c>
      <c r="V13" s="223" t="str">
        <f t="shared" si="1"/>
        <v/>
      </c>
      <c r="W13" s="224" t="str">
        <f>IFERROR(IF(U13="Probabilidad",($M$8-(+$M$8*V13)),IF(U13="Impacto",$M$8,"")),"")</f>
        <v/>
      </c>
      <c r="X13" s="225" t="str">
        <f t="shared" si="2"/>
        <v/>
      </c>
      <c r="Y13" s="223" t="str">
        <f t="shared" si="3"/>
        <v/>
      </c>
      <c r="Z13" s="226" t="str">
        <f t="shared" si="4"/>
        <v/>
      </c>
      <c r="AA13" s="227" t="str">
        <f t="shared" si="5"/>
        <v/>
      </c>
      <c r="AB13" s="228"/>
      <c r="AC13" s="157" t="s">
        <v>77</v>
      </c>
      <c r="AD13" s="157" t="s">
        <v>590</v>
      </c>
      <c r="AE13" s="151" t="s">
        <v>596</v>
      </c>
      <c r="AF13" s="80" t="s">
        <v>637</v>
      </c>
      <c r="AG13" s="171" t="s">
        <v>645</v>
      </c>
      <c r="AH13" s="80" t="s">
        <v>58</v>
      </c>
      <c r="AI13" s="157" t="s">
        <v>78</v>
      </c>
    </row>
    <row r="14" spans="1:35" ht="46.5" customHeight="1" x14ac:dyDescent="0.2">
      <c r="A14" s="198"/>
      <c r="B14" s="266"/>
      <c r="C14" s="200"/>
      <c r="D14" s="201"/>
      <c r="E14" s="204"/>
      <c r="F14" s="218"/>
      <c r="G14" s="217"/>
      <c r="H14" s="204"/>
      <c r="I14" s="199"/>
      <c r="J14" s="219"/>
      <c r="K14" s="204"/>
      <c r="L14" s="219"/>
      <c r="M14" s="220"/>
      <c r="N14" s="219"/>
      <c r="O14" s="220"/>
      <c r="P14" s="219"/>
      <c r="Q14" s="221"/>
      <c r="R14" s="222"/>
      <c r="S14" s="222"/>
      <c r="T14" s="222"/>
      <c r="U14" s="219" t="str">
        <f t="shared" si="0"/>
        <v/>
      </c>
      <c r="V14" s="223" t="str">
        <f t="shared" si="1"/>
        <v/>
      </c>
      <c r="W14" s="224" t="str">
        <f>IFERROR(IF(U14="Probabilidad",($M$8-(+$M$8*V14)),IF(U14="Impacto",$M$8,"")),"")</f>
        <v/>
      </c>
      <c r="X14" s="225" t="str">
        <f t="shared" si="2"/>
        <v/>
      </c>
      <c r="Y14" s="223" t="str">
        <f t="shared" si="3"/>
        <v/>
      </c>
      <c r="Z14" s="226" t="str">
        <f t="shared" si="4"/>
        <v/>
      </c>
      <c r="AA14" s="227" t="str">
        <f t="shared" si="5"/>
        <v/>
      </c>
      <c r="AB14" s="228"/>
      <c r="AC14" s="157" t="s">
        <v>79</v>
      </c>
      <c r="AD14" s="157" t="s">
        <v>594</v>
      </c>
      <c r="AE14" s="151" t="s">
        <v>596</v>
      </c>
      <c r="AF14" s="80" t="s">
        <v>637</v>
      </c>
      <c r="AG14" s="171" t="s">
        <v>645</v>
      </c>
      <c r="AH14" s="80" t="s">
        <v>62</v>
      </c>
      <c r="AI14" s="157" t="s">
        <v>80</v>
      </c>
    </row>
    <row r="15" spans="1:35" ht="85.5" customHeight="1" x14ac:dyDescent="0.2">
      <c r="A15" s="198"/>
      <c r="B15" s="266"/>
      <c r="C15" s="200"/>
      <c r="D15" s="201"/>
      <c r="E15" s="204"/>
      <c r="F15" s="218"/>
      <c r="G15" s="217"/>
      <c r="H15" s="204"/>
      <c r="I15" s="199"/>
      <c r="J15" s="219"/>
      <c r="K15" s="204"/>
      <c r="L15" s="219"/>
      <c r="M15" s="220"/>
      <c r="N15" s="219"/>
      <c r="O15" s="220"/>
      <c r="P15" s="219"/>
      <c r="Q15" s="221"/>
      <c r="R15" s="222"/>
      <c r="S15" s="222"/>
      <c r="T15" s="222"/>
      <c r="U15" s="219" t="str">
        <f t="shared" si="0"/>
        <v/>
      </c>
      <c r="V15" s="223" t="str">
        <f t="shared" si="1"/>
        <v/>
      </c>
      <c r="W15" s="224" t="str">
        <f>IFERROR(IF(U15="Probabilidad",($M$8-(+$M$8*V15)),IF(U15="Impacto",$M$8,"")),"")</f>
        <v/>
      </c>
      <c r="X15" s="225" t="str">
        <f t="shared" si="2"/>
        <v/>
      </c>
      <c r="Y15" s="223" t="str">
        <f t="shared" si="3"/>
        <v/>
      </c>
      <c r="Z15" s="226" t="str">
        <f t="shared" si="4"/>
        <v/>
      </c>
      <c r="AA15" s="227" t="str">
        <f t="shared" si="5"/>
        <v/>
      </c>
      <c r="AB15" s="228"/>
      <c r="AC15" s="157" t="s">
        <v>59</v>
      </c>
      <c r="AD15" s="157" t="s">
        <v>592</v>
      </c>
      <c r="AE15" s="151" t="s">
        <v>596</v>
      </c>
      <c r="AF15" s="80" t="s">
        <v>637</v>
      </c>
      <c r="AG15" s="171" t="s">
        <v>645</v>
      </c>
      <c r="AH15" s="80" t="s">
        <v>62</v>
      </c>
      <c r="AI15" s="157" t="s">
        <v>631</v>
      </c>
    </row>
    <row r="16" spans="1:35" ht="89.25" customHeight="1" x14ac:dyDescent="0.2">
      <c r="A16" s="130" t="s">
        <v>42</v>
      </c>
      <c r="B16" s="174" t="s">
        <v>81</v>
      </c>
      <c r="C16" s="131" t="s">
        <v>82</v>
      </c>
      <c r="D16" s="132" t="s">
        <v>45</v>
      </c>
      <c r="E16" s="169" t="s">
        <v>83</v>
      </c>
      <c r="F16" s="135" t="s">
        <v>47</v>
      </c>
      <c r="G16" s="133" t="s">
        <v>84</v>
      </c>
      <c r="H16" s="133" t="s">
        <v>85</v>
      </c>
      <c r="I16" s="134" t="s">
        <v>86</v>
      </c>
      <c r="J16" s="136" t="s">
        <v>87</v>
      </c>
      <c r="K16" s="133" t="s">
        <v>88</v>
      </c>
      <c r="L16" s="136">
        <v>4</v>
      </c>
      <c r="M16" s="137">
        <f>IF(L16=1,20%,IF(L16=2,40%,IF(L16=3,60%,IF(L16=4,80%,IF(L16=5,100%," ")))))</f>
        <v>0.8</v>
      </c>
      <c r="N16" s="136">
        <v>4</v>
      </c>
      <c r="O16" s="137">
        <f>IF(N16=1,20%,IF(N16=2,40%,IF(N16=3,60%,IF(N16=4,80%,IF(N16=5,100%," ")))))</f>
        <v>0.8</v>
      </c>
      <c r="P16" s="136">
        <f>(L16*N16)</f>
        <v>16</v>
      </c>
      <c r="Q16" s="138" t="str">
        <f>IF(P16&lt;=4,"BAJO",IF(P16&lt;=9,"MEDIO",IF(P16&lt;=12,"ALTO",IF(P16&lt;=25,"MUY ALTO"))))</f>
        <v>MUY ALTO</v>
      </c>
      <c r="R16" s="147" t="s">
        <v>89</v>
      </c>
      <c r="S16" s="139" t="s">
        <v>54</v>
      </c>
      <c r="T16" s="139" t="s">
        <v>55</v>
      </c>
      <c r="U16" s="136" t="str">
        <f t="shared" si="0"/>
        <v>Probabilidad</v>
      </c>
      <c r="V16" s="140" t="str">
        <f t="shared" si="1"/>
        <v>40%</v>
      </c>
      <c r="W16" s="141">
        <f>IFERROR(IF(U16="Probabilidad",($M$16-(+$M$16*V16)),IF(U16="Impacto",$M$16,"")),"")</f>
        <v>0.48</v>
      </c>
      <c r="X16" s="142" t="str">
        <f t="shared" si="2"/>
        <v>Media</v>
      </c>
      <c r="Y16" s="140">
        <f>IFERROR(IF(U16="Impacto",($O$16-(+$O$16*V16)),IF(U16="Probabilidad",$O$16,"")),"")</f>
        <v>0.8</v>
      </c>
      <c r="Z16" s="143" t="str">
        <f t="shared" si="4"/>
        <v>Mayor</v>
      </c>
      <c r="AA16" s="144" t="str">
        <f t="shared" si="5"/>
        <v>Alto</v>
      </c>
      <c r="AB16" s="145" t="s">
        <v>56</v>
      </c>
      <c r="AC16" s="157" t="s">
        <v>74</v>
      </c>
      <c r="AD16" s="157" t="s">
        <v>595</v>
      </c>
      <c r="AE16" s="151" t="s">
        <v>596</v>
      </c>
      <c r="AF16" s="80" t="s">
        <v>637</v>
      </c>
      <c r="AG16" s="171" t="s">
        <v>645</v>
      </c>
      <c r="AH16" s="80" t="s">
        <v>58</v>
      </c>
      <c r="AI16" s="157" t="s">
        <v>76</v>
      </c>
    </row>
    <row r="17" spans="1:35" ht="97.5" customHeight="1" x14ac:dyDescent="0.2">
      <c r="A17" s="198" t="s">
        <v>42</v>
      </c>
      <c r="B17" s="265" t="s">
        <v>91</v>
      </c>
      <c r="C17" s="200" t="s">
        <v>92</v>
      </c>
      <c r="D17" s="201" t="s">
        <v>93</v>
      </c>
      <c r="E17" s="204" t="s">
        <v>94</v>
      </c>
      <c r="F17" s="218" t="s">
        <v>47</v>
      </c>
      <c r="G17" s="204" t="s">
        <v>95</v>
      </c>
      <c r="H17" s="217" t="s">
        <v>96</v>
      </c>
      <c r="I17" s="217" t="s">
        <v>97</v>
      </c>
      <c r="J17" s="219" t="s">
        <v>87</v>
      </c>
      <c r="K17" s="217" t="s">
        <v>98</v>
      </c>
      <c r="L17" s="219">
        <v>3</v>
      </c>
      <c r="M17" s="220">
        <f>IF(L17=1,20%,IF(L17=2,40%,IF(L17=3,60%,IF(L17=4,80%,IF(L17=5,100%," ")))))</f>
        <v>0.6</v>
      </c>
      <c r="N17" s="219">
        <v>4</v>
      </c>
      <c r="O17" s="220">
        <f>IF(N17=1,20%,IF(N17=2,40%,IF(N17=3,60%,IF(N17=4,80%,IF(N17=5,100%," ")))))</f>
        <v>0.8</v>
      </c>
      <c r="P17" s="219">
        <f>(L17*N17)</f>
        <v>12</v>
      </c>
      <c r="Q17" s="221" t="str">
        <f>IF(P17&lt;=4,"BAJO",IF(P17&lt;=9,"MEDIO",IF(P17&lt;=12,"ALTO",IF(P17&lt;=25,"MUY ALTO"))))</f>
        <v>ALTO</v>
      </c>
      <c r="R17" s="222" t="s">
        <v>89</v>
      </c>
      <c r="S17" s="222" t="s">
        <v>54</v>
      </c>
      <c r="T17" s="222" t="s">
        <v>55</v>
      </c>
      <c r="U17" s="219" t="str">
        <f t="shared" si="0"/>
        <v>Probabilidad</v>
      </c>
      <c r="V17" s="223" t="str">
        <f t="shared" si="1"/>
        <v>40%</v>
      </c>
      <c r="W17" s="224">
        <f>IFERROR(IF(U17="Probabilidad",($M$17-(+$M$17*V17)),IF(U17="Impacto",$M$17,"")),"")</f>
        <v>0.36</v>
      </c>
      <c r="X17" s="225" t="str">
        <f t="shared" si="2"/>
        <v>Baja</v>
      </c>
      <c r="Y17" s="223">
        <f>IFERROR(IF(U17="Impacto",($O$17-(+$O$17*V17)),IF(U17="Probabilidad",$O$17,"")),"")</f>
        <v>0.8</v>
      </c>
      <c r="Z17" s="226" t="str">
        <f t="shared" si="4"/>
        <v>Mayor</v>
      </c>
      <c r="AA17" s="227" t="str">
        <f t="shared" si="5"/>
        <v>Alto</v>
      </c>
      <c r="AB17" s="228" t="s">
        <v>99</v>
      </c>
      <c r="AC17" s="157" t="s">
        <v>570</v>
      </c>
      <c r="AD17" s="157" t="s">
        <v>628</v>
      </c>
      <c r="AE17" s="151" t="s">
        <v>596</v>
      </c>
      <c r="AF17" s="80" t="s">
        <v>637</v>
      </c>
      <c r="AG17" s="171" t="s">
        <v>645</v>
      </c>
      <c r="AH17" s="80" t="s">
        <v>58</v>
      </c>
      <c r="AI17" s="157" t="s">
        <v>629</v>
      </c>
    </row>
    <row r="18" spans="1:35" ht="56.25" customHeight="1" x14ac:dyDescent="0.2">
      <c r="A18" s="198"/>
      <c r="B18" s="265"/>
      <c r="C18" s="200"/>
      <c r="D18" s="201"/>
      <c r="E18" s="204"/>
      <c r="F18" s="218"/>
      <c r="G18" s="217"/>
      <c r="H18" s="217"/>
      <c r="I18" s="217"/>
      <c r="J18" s="219"/>
      <c r="K18" s="217"/>
      <c r="L18" s="219"/>
      <c r="M18" s="220"/>
      <c r="N18" s="219"/>
      <c r="O18" s="220"/>
      <c r="P18" s="219"/>
      <c r="Q18" s="221"/>
      <c r="R18" s="222"/>
      <c r="S18" s="222"/>
      <c r="T18" s="222"/>
      <c r="U18" s="219" t="str">
        <f t="shared" si="0"/>
        <v/>
      </c>
      <c r="V18" s="223" t="str">
        <f t="shared" si="1"/>
        <v/>
      </c>
      <c r="W18" s="224" t="str">
        <f>IFERROR(IF(U18="Probabilidad",($M$8-(+$M$8*V18)),IF(U18="Impacto",$M$8,"")),"")</f>
        <v/>
      </c>
      <c r="X18" s="225" t="str">
        <f t="shared" si="2"/>
        <v/>
      </c>
      <c r="Y18" s="223" t="str">
        <f>IFERROR(IF(U18="Impacto",($O$8-(+$O$8*V18)),IF(U18="Probabilidad",$O$8,"")),"")</f>
        <v/>
      </c>
      <c r="Z18" s="226" t="str">
        <f t="shared" si="4"/>
        <v/>
      </c>
      <c r="AA18" s="227" t="str">
        <f t="shared" si="5"/>
        <v/>
      </c>
      <c r="AB18" s="228"/>
      <c r="AC18" s="157" t="s">
        <v>100</v>
      </c>
      <c r="AD18" s="157" t="s">
        <v>602</v>
      </c>
      <c r="AE18" s="151" t="s">
        <v>596</v>
      </c>
      <c r="AF18" s="80" t="s">
        <v>637</v>
      </c>
      <c r="AG18" s="171" t="s">
        <v>645</v>
      </c>
      <c r="AH18" s="80" t="s">
        <v>58</v>
      </c>
      <c r="AI18" s="157" t="s">
        <v>630</v>
      </c>
    </row>
    <row r="19" spans="1:35" ht="55.5" customHeight="1" x14ac:dyDescent="0.2">
      <c r="A19" s="198" t="s">
        <v>101</v>
      </c>
      <c r="B19" s="204" t="s">
        <v>102</v>
      </c>
      <c r="C19" s="200" t="s">
        <v>103</v>
      </c>
      <c r="D19" s="201" t="s">
        <v>104</v>
      </c>
      <c r="E19" s="204" t="s">
        <v>105</v>
      </c>
      <c r="F19" s="218" t="s">
        <v>47</v>
      </c>
      <c r="G19" s="204" t="s">
        <v>571</v>
      </c>
      <c r="H19" s="204" t="s">
        <v>106</v>
      </c>
      <c r="I19" s="199" t="s">
        <v>50</v>
      </c>
      <c r="J19" s="230" t="s">
        <v>70</v>
      </c>
      <c r="K19" s="204" t="s">
        <v>52</v>
      </c>
      <c r="L19" s="219">
        <v>4</v>
      </c>
      <c r="M19" s="220">
        <f>IF(L19=1,20%,IF(L19=2,40%,IF(L19=3,60%,IF(L19=4,80%,IF(L19=5,100%," ")))))</f>
        <v>0.8</v>
      </c>
      <c r="N19" s="219">
        <v>4</v>
      </c>
      <c r="O19" s="220">
        <f>IF(N19=1,20%,IF(N19=2,40%,IF(N19=3,60%,IF(N19=4,80%,IF(N19=5,100%," ")))))</f>
        <v>0.8</v>
      </c>
      <c r="P19" s="219">
        <f>(L19*N19)</f>
        <v>16</v>
      </c>
      <c r="Q19" s="221" t="str">
        <f>IF(P19&lt;=4,"BAJO",IF(P19&lt;=9,"MEDIO",IF(P19&lt;=12,"ALTO",IF(P19&lt;=25,"MUY ALTO"))))</f>
        <v>MUY ALTO</v>
      </c>
      <c r="R19" s="222" t="s">
        <v>107</v>
      </c>
      <c r="S19" s="222" t="s">
        <v>54</v>
      </c>
      <c r="T19" s="222" t="s">
        <v>55</v>
      </c>
      <c r="U19" s="219" t="str">
        <f t="shared" si="0"/>
        <v>Probabilidad</v>
      </c>
      <c r="V19" s="223" t="str">
        <f t="shared" si="1"/>
        <v>40%</v>
      </c>
      <c r="W19" s="224">
        <f>IFERROR(IF(U19="Probabilidad",($M$17-(+$M$17*V19)),IF(U19="Impacto",$M$17,"")),"")</f>
        <v>0.36</v>
      </c>
      <c r="X19" s="225" t="str">
        <f t="shared" si="2"/>
        <v>Baja</v>
      </c>
      <c r="Y19" s="223">
        <f>IFERROR(IF(U19="Impacto",($O$17-(+$O$17*V19)),IF(U19="Probabilidad",$O$17,"")),"")</f>
        <v>0.8</v>
      </c>
      <c r="Z19" s="226" t="str">
        <f t="shared" si="4"/>
        <v>Mayor</v>
      </c>
      <c r="AA19" s="227" t="str">
        <f t="shared" si="5"/>
        <v>Alto</v>
      </c>
      <c r="AB19" s="228" t="s">
        <v>56</v>
      </c>
      <c r="AC19" s="157" t="s">
        <v>108</v>
      </c>
      <c r="AD19" s="157" t="s">
        <v>627</v>
      </c>
      <c r="AE19" s="151" t="s">
        <v>596</v>
      </c>
      <c r="AF19" s="80" t="s">
        <v>637</v>
      </c>
      <c r="AG19" s="171" t="s">
        <v>645</v>
      </c>
      <c r="AH19" s="80" t="s">
        <v>58</v>
      </c>
      <c r="AI19" s="157" t="s">
        <v>109</v>
      </c>
    </row>
    <row r="20" spans="1:35" ht="75.75" customHeight="1" x14ac:dyDescent="0.2">
      <c r="A20" s="198"/>
      <c r="B20" s="204"/>
      <c r="C20" s="200"/>
      <c r="D20" s="201"/>
      <c r="E20" s="204"/>
      <c r="F20" s="218"/>
      <c r="G20" s="217"/>
      <c r="H20" s="204"/>
      <c r="I20" s="199"/>
      <c r="J20" s="230"/>
      <c r="K20" s="204"/>
      <c r="L20" s="219"/>
      <c r="M20" s="220"/>
      <c r="N20" s="219"/>
      <c r="O20" s="220"/>
      <c r="P20" s="219"/>
      <c r="Q20" s="221"/>
      <c r="R20" s="222"/>
      <c r="S20" s="222"/>
      <c r="T20" s="222"/>
      <c r="U20" s="219" t="str">
        <f t="shared" si="0"/>
        <v/>
      </c>
      <c r="V20" s="223" t="str">
        <f t="shared" si="1"/>
        <v/>
      </c>
      <c r="W20" s="224" t="str">
        <f>IFERROR(IF(U20="Probabilidad",($M$8-(+$M$8*V20)),IF(U20="Impacto",$M$8,"")),"")</f>
        <v/>
      </c>
      <c r="X20" s="225" t="str">
        <f t="shared" si="2"/>
        <v/>
      </c>
      <c r="Y20" s="223" t="str">
        <f>IFERROR(IF(U20="Impacto",($O$8-(+$O$8*V20)),IF(U20="Probabilidad",$O$8,"")),"")</f>
        <v/>
      </c>
      <c r="Z20" s="226" t="str">
        <f t="shared" si="4"/>
        <v/>
      </c>
      <c r="AA20" s="227" t="str">
        <f t="shared" si="5"/>
        <v/>
      </c>
      <c r="AB20" s="228"/>
      <c r="AC20" s="157" t="s">
        <v>110</v>
      </c>
      <c r="AD20" s="157" t="s">
        <v>625</v>
      </c>
      <c r="AE20" s="151" t="s">
        <v>596</v>
      </c>
      <c r="AF20" s="80" t="s">
        <v>637</v>
      </c>
      <c r="AG20" s="171" t="s">
        <v>645</v>
      </c>
      <c r="AH20" s="80" t="s">
        <v>62</v>
      </c>
      <c r="AI20" s="157" t="s">
        <v>626</v>
      </c>
    </row>
    <row r="21" spans="1:35" ht="63.75" customHeight="1" x14ac:dyDescent="0.2">
      <c r="A21" s="198"/>
      <c r="B21" s="204"/>
      <c r="C21" s="200"/>
      <c r="D21" s="201"/>
      <c r="E21" s="204"/>
      <c r="F21" s="218"/>
      <c r="G21" s="217"/>
      <c r="H21" s="204"/>
      <c r="I21" s="199"/>
      <c r="J21" s="230"/>
      <c r="K21" s="204"/>
      <c r="L21" s="219"/>
      <c r="M21" s="220"/>
      <c r="N21" s="219"/>
      <c r="O21" s="220"/>
      <c r="P21" s="219"/>
      <c r="Q21" s="221"/>
      <c r="R21" s="222"/>
      <c r="S21" s="222"/>
      <c r="T21" s="222"/>
      <c r="U21" s="219" t="str">
        <f t="shared" si="0"/>
        <v/>
      </c>
      <c r="V21" s="223" t="str">
        <f t="shared" si="1"/>
        <v/>
      </c>
      <c r="W21" s="224" t="str">
        <f>IFERROR(IF(U21="Probabilidad",($M$19-(+$M$19*V21)),IF(U21="Impacto",$M$19,"")),"")</f>
        <v/>
      </c>
      <c r="X21" s="225" t="str">
        <f t="shared" si="2"/>
        <v/>
      </c>
      <c r="Y21" s="223" t="str">
        <f>IFERROR(IF(U21="Impacto",($O$19-(+$O$19*V21)),IF(U21="Probabilidad",$O$19,"")),"")</f>
        <v/>
      </c>
      <c r="Z21" s="226" t="str">
        <f t="shared" si="4"/>
        <v/>
      </c>
      <c r="AA21" s="227" t="str">
        <f t="shared" si="5"/>
        <v/>
      </c>
      <c r="AB21" s="228"/>
      <c r="AC21" s="157" t="s">
        <v>572</v>
      </c>
      <c r="AD21" s="157" t="s">
        <v>623</v>
      </c>
      <c r="AE21" s="151" t="s">
        <v>596</v>
      </c>
      <c r="AF21" s="80" t="s">
        <v>637</v>
      </c>
      <c r="AG21" s="171" t="s">
        <v>645</v>
      </c>
      <c r="AH21" s="80" t="s">
        <v>58</v>
      </c>
      <c r="AI21" s="157" t="s">
        <v>624</v>
      </c>
    </row>
    <row r="22" spans="1:35" ht="68.25" customHeight="1" x14ac:dyDescent="0.2">
      <c r="A22" s="198"/>
      <c r="B22" s="204"/>
      <c r="C22" s="200"/>
      <c r="D22" s="201"/>
      <c r="E22" s="204"/>
      <c r="F22" s="218"/>
      <c r="G22" s="217"/>
      <c r="H22" s="204"/>
      <c r="I22" s="199"/>
      <c r="J22" s="230"/>
      <c r="K22" s="204"/>
      <c r="L22" s="219"/>
      <c r="M22" s="220"/>
      <c r="N22" s="219"/>
      <c r="O22" s="220"/>
      <c r="P22" s="219"/>
      <c r="Q22" s="221"/>
      <c r="R22" s="222"/>
      <c r="S22" s="222"/>
      <c r="T22" s="222"/>
      <c r="U22" s="219" t="str">
        <f t="shared" si="0"/>
        <v/>
      </c>
      <c r="V22" s="223" t="str">
        <f t="shared" si="1"/>
        <v/>
      </c>
      <c r="W22" s="224" t="str">
        <f>IFERROR(IF(U22="Probabilidad",($M$19-(+$M$19*V22)),IF(U22="Impacto",$M$19,"")),"")</f>
        <v/>
      </c>
      <c r="X22" s="225" t="str">
        <f t="shared" si="2"/>
        <v/>
      </c>
      <c r="Y22" s="223" t="str">
        <f>IFERROR(IF(U22="Impacto",($O$19-(+$O$19*V22)),IF(U22="Probabilidad",$O$19,"")),"")</f>
        <v/>
      </c>
      <c r="Z22" s="226" t="str">
        <f t="shared" si="4"/>
        <v/>
      </c>
      <c r="AA22" s="227" t="str">
        <f t="shared" si="5"/>
        <v/>
      </c>
      <c r="AB22" s="228"/>
      <c r="AC22" s="157" t="s">
        <v>61</v>
      </c>
      <c r="AD22" s="157" t="s">
        <v>111</v>
      </c>
      <c r="AE22" s="151" t="s">
        <v>596</v>
      </c>
      <c r="AF22" s="80" t="s">
        <v>637</v>
      </c>
      <c r="AG22" s="171" t="s">
        <v>645</v>
      </c>
      <c r="AH22" s="80" t="s">
        <v>62</v>
      </c>
      <c r="AI22" s="157" t="s">
        <v>622</v>
      </c>
    </row>
    <row r="23" spans="1:35" ht="51.75" customHeight="1" x14ac:dyDescent="0.2">
      <c r="A23" s="198" t="s">
        <v>101</v>
      </c>
      <c r="B23" s="263" t="s">
        <v>112</v>
      </c>
      <c r="C23" s="200" t="s">
        <v>113</v>
      </c>
      <c r="D23" s="201" t="s">
        <v>45</v>
      </c>
      <c r="E23" s="204" t="s">
        <v>114</v>
      </c>
      <c r="F23" s="218" t="s">
        <v>47</v>
      </c>
      <c r="G23" s="204" t="s">
        <v>115</v>
      </c>
      <c r="H23" s="204" t="s">
        <v>116</v>
      </c>
      <c r="I23" s="199" t="s">
        <v>50</v>
      </c>
      <c r="J23" s="230" t="s">
        <v>87</v>
      </c>
      <c r="K23" s="204" t="s">
        <v>52</v>
      </c>
      <c r="L23" s="219">
        <v>3</v>
      </c>
      <c r="M23" s="220">
        <f>IF(L23=1,20%,IF(L23=2,40%,IF(L23=3,60%,IF(L23=4,80%,IF(L23=5,100%," ")))))</f>
        <v>0.6</v>
      </c>
      <c r="N23" s="219">
        <v>4</v>
      </c>
      <c r="O23" s="220">
        <f>IF(N23=1,20%,IF(N23=2,40%,IF(N23=3,60%,IF(N23=4,80%,IF(N23=5,100%," ")))))</f>
        <v>0.8</v>
      </c>
      <c r="P23" s="219">
        <f>(L23*N23)</f>
        <v>12</v>
      </c>
      <c r="Q23" s="221" t="str">
        <f>IF(P23&lt;=4,"BAJO",IF(P23&lt;=9,"MEDIO",IF(P23&lt;=12,"ALTO",IF(P23&lt;=25,"MUY ALTO"))))</f>
        <v>ALTO</v>
      </c>
      <c r="R23" s="231" t="s">
        <v>117</v>
      </c>
      <c r="S23" s="222" t="s">
        <v>54</v>
      </c>
      <c r="T23" s="222" t="s">
        <v>55</v>
      </c>
      <c r="U23" s="219" t="str">
        <f t="shared" si="0"/>
        <v>Probabilidad</v>
      </c>
      <c r="V23" s="223" t="str">
        <f t="shared" si="1"/>
        <v>40%</v>
      </c>
      <c r="W23" s="224">
        <f>IFERROR(IF(U23="Probabilidad",($M$17-(+$M$17*V23)),IF(U23="Impacto",$M$17,"")),"")</f>
        <v>0.36</v>
      </c>
      <c r="X23" s="225" t="str">
        <f t="shared" si="2"/>
        <v>Baja</v>
      </c>
      <c r="Y23" s="223">
        <f>IFERROR(IF(U23="Impacto",($O$17-(+$O$17*V23)),IF(U23="Probabilidad",$O$17,"")),"")</f>
        <v>0.8</v>
      </c>
      <c r="Z23" s="226" t="str">
        <f t="shared" si="4"/>
        <v>Mayor</v>
      </c>
      <c r="AA23" s="227" t="str">
        <f t="shared" si="5"/>
        <v>Alto</v>
      </c>
      <c r="AB23" s="228" t="s">
        <v>56</v>
      </c>
      <c r="AC23" s="157" t="s">
        <v>118</v>
      </c>
      <c r="AD23" s="157" t="s">
        <v>119</v>
      </c>
      <c r="AE23" s="151" t="s">
        <v>596</v>
      </c>
      <c r="AF23" s="80" t="s">
        <v>637</v>
      </c>
      <c r="AG23" s="171" t="s">
        <v>645</v>
      </c>
      <c r="AH23" s="80" t="s">
        <v>58</v>
      </c>
      <c r="AI23" s="157" t="s">
        <v>120</v>
      </c>
    </row>
    <row r="24" spans="1:35" ht="93" customHeight="1" x14ac:dyDescent="0.2">
      <c r="A24" s="198"/>
      <c r="B24" s="263"/>
      <c r="C24" s="200"/>
      <c r="D24" s="201"/>
      <c r="E24" s="204"/>
      <c r="F24" s="218"/>
      <c r="G24" s="217"/>
      <c r="H24" s="204"/>
      <c r="I24" s="199"/>
      <c r="J24" s="230"/>
      <c r="K24" s="204"/>
      <c r="L24" s="219"/>
      <c r="M24" s="220"/>
      <c r="N24" s="219"/>
      <c r="O24" s="220"/>
      <c r="P24" s="219"/>
      <c r="Q24" s="221"/>
      <c r="R24" s="231"/>
      <c r="S24" s="222"/>
      <c r="T24" s="222"/>
      <c r="U24" s="219" t="str">
        <f t="shared" si="0"/>
        <v/>
      </c>
      <c r="V24" s="223" t="str">
        <f t="shared" si="1"/>
        <v/>
      </c>
      <c r="W24" s="224" t="str">
        <f>IFERROR(IF(U24="Probabilidad",($M$8-(+$M$8*V24)),IF(U24="Impacto",$M$8,"")),"")</f>
        <v/>
      </c>
      <c r="X24" s="225" t="str">
        <f t="shared" si="2"/>
        <v/>
      </c>
      <c r="Y24" s="223" t="str">
        <f>IFERROR(IF(U24="Impacto",($O$8-(+$O$8*V24)),IF(U24="Probabilidad",$O$8,"")),"")</f>
        <v/>
      </c>
      <c r="Z24" s="226" t="str">
        <f t="shared" si="4"/>
        <v/>
      </c>
      <c r="AA24" s="227" t="str">
        <f t="shared" si="5"/>
        <v/>
      </c>
      <c r="AB24" s="228"/>
      <c r="AC24" s="157" t="s">
        <v>121</v>
      </c>
      <c r="AD24" s="157" t="s">
        <v>122</v>
      </c>
      <c r="AE24" s="151" t="s">
        <v>596</v>
      </c>
      <c r="AF24" s="80" t="s">
        <v>637</v>
      </c>
      <c r="AG24" s="171" t="s">
        <v>645</v>
      </c>
      <c r="AH24" s="80" t="s">
        <v>58</v>
      </c>
      <c r="AI24" s="157" t="s">
        <v>123</v>
      </c>
    </row>
    <row r="25" spans="1:35" ht="99" customHeight="1" x14ac:dyDescent="0.2">
      <c r="A25" s="130" t="s">
        <v>124</v>
      </c>
      <c r="B25" s="175" t="s">
        <v>584</v>
      </c>
      <c r="C25" s="131" t="s">
        <v>125</v>
      </c>
      <c r="D25" s="132" t="s">
        <v>45</v>
      </c>
      <c r="E25" s="169" t="s">
        <v>126</v>
      </c>
      <c r="F25" s="135" t="s">
        <v>47</v>
      </c>
      <c r="G25" s="133" t="s">
        <v>573</v>
      </c>
      <c r="H25" s="133" t="s">
        <v>127</v>
      </c>
      <c r="I25" s="134" t="s">
        <v>128</v>
      </c>
      <c r="J25" s="146" t="s">
        <v>70</v>
      </c>
      <c r="K25" s="133" t="s">
        <v>129</v>
      </c>
      <c r="L25" s="136">
        <v>4</v>
      </c>
      <c r="M25" s="137">
        <f>IF(L25=1,20%,IF(L25=2,40%,IF(L25=3,60%,IF(L25=4,80%,IF(L25=5,100%," ")))))</f>
        <v>0.8</v>
      </c>
      <c r="N25" s="136">
        <v>3</v>
      </c>
      <c r="O25" s="137">
        <f>IF(N25=1,20%,IF(N25=2,40%,IF(N25=3,60%,IF(N25=4,80%,IF(N25=5,100%," ")))))</f>
        <v>0.6</v>
      </c>
      <c r="P25" s="136">
        <f>(L25*N25)</f>
        <v>12</v>
      </c>
      <c r="Q25" s="138" t="str">
        <f>IF(P25&lt;=4,"BAJO",IF(P25&lt;=9,"MEDIO",IF(P25&lt;=12,"ALTO",IF(P25&lt;=25,"MUY ALTO"))))</f>
        <v>ALTO</v>
      </c>
      <c r="R25" s="147" t="s">
        <v>130</v>
      </c>
      <c r="S25" s="139" t="s">
        <v>54</v>
      </c>
      <c r="T25" s="139" t="s">
        <v>55</v>
      </c>
      <c r="U25" s="136" t="str">
        <f t="shared" si="0"/>
        <v>Probabilidad</v>
      </c>
      <c r="V25" s="140" t="str">
        <f t="shared" si="1"/>
        <v>40%</v>
      </c>
      <c r="W25" s="141">
        <f>IFERROR(IF(U25="Probabilidad",($M$25-(+$M$25*V25)),IF(U25="Impacto",$M$25,"")),"")</f>
        <v>0.48</v>
      </c>
      <c r="X25" s="143" t="str">
        <f t="shared" si="2"/>
        <v>Media</v>
      </c>
      <c r="Y25" s="140">
        <f>IFERROR(IF(U25="Impacto",($O$25-(+$O$25*V25)),IF(U25="Probabilidad",$O$25,"")),"")</f>
        <v>0.6</v>
      </c>
      <c r="Z25" s="143" t="str">
        <f t="shared" si="4"/>
        <v>Moderado</v>
      </c>
      <c r="AA25" s="144" t="str">
        <f t="shared" si="5"/>
        <v>Moderado</v>
      </c>
      <c r="AB25" s="145" t="s">
        <v>56</v>
      </c>
      <c r="AC25" s="157" t="s">
        <v>74</v>
      </c>
      <c r="AD25" s="157" t="s">
        <v>599</v>
      </c>
      <c r="AE25" s="151" t="s">
        <v>596</v>
      </c>
      <c r="AF25" s="80" t="s">
        <v>637</v>
      </c>
      <c r="AG25" s="171" t="s">
        <v>645</v>
      </c>
      <c r="AH25" s="80" t="s">
        <v>58</v>
      </c>
      <c r="AI25" s="157" t="s">
        <v>76</v>
      </c>
    </row>
    <row r="26" spans="1:35" ht="89.25" customHeight="1" thickBot="1" x14ac:dyDescent="0.25">
      <c r="A26" s="198" t="s">
        <v>131</v>
      </c>
      <c r="B26" s="263" t="s">
        <v>640</v>
      </c>
      <c r="C26" s="232" t="s">
        <v>132</v>
      </c>
      <c r="D26" s="233" t="s">
        <v>133</v>
      </c>
      <c r="E26" s="204" t="s">
        <v>134</v>
      </c>
      <c r="F26" s="218" t="s">
        <v>47</v>
      </c>
      <c r="G26" s="204" t="s">
        <v>575</v>
      </c>
      <c r="H26" s="204" t="s">
        <v>576</v>
      </c>
      <c r="I26" s="199" t="s">
        <v>50</v>
      </c>
      <c r="J26" s="230" t="s">
        <v>70</v>
      </c>
      <c r="K26" s="204" t="s">
        <v>135</v>
      </c>
      <c r="L26" s="219">
        <v>4</v>
      </c>
      <c r="M26" s="220">
        <f>IF(L26=1,20%,IF(L26=2,40%,IF(L26=3,60%,IF(L26=4,80%,IF(L26=5,100%," ")))))</f>
        <v>0.8</v>
      </c>
      <c r="N26" s="219">
        <v>4</v>
      </c>
      <c r="O26" s="220">
        <f>IF(N26=1,20%,IF(N26=2,40%,IF(N26=3,60%,IF(N26=4,80%,IF(N26=5,100%," ")))))</f>
        <v>0.8</v>
      </c>
      <c r="P26" s="219">
        <f>(L26*N26)</f>
        <v>16</v>
      </c>
      <c r="Q26" s="221" t="str">
        <f>IF(P26&lt;=4,"BAJO",IF(P26&lt;=9,"MEDIO",IF(P26&lt;=12,"ALTO",IF(P26&lt;=25,"MUY ALTO"))))</f>
        <v>MUY ALTO</v>
      </c>
      <c r="R26" s="234" t="s">
        <v>136</v>
      </c>
      <c r="S26" s="222" t="s">
        <v>54</v>
      </c>
      <c r="T26" s="222" t="s">
        <v>137</v>
      </c>
      <c r="U26" s="219" t="str">
        <f t="shared" si="0"/>
        <v>Probabilidad</v>
      </c>
      <c r="V26" s="223" t="str">
        <f t="shared" si="1"/>
        <v>50%</v>
      </c>
      <c r="W26" s="224">
        <f>IFERROR(IF(U26="Probabilidad",($M$26-(+$M$26*V26)),IF(U26="Impacto",$M$26,"")),"")</f>
        <v>0.4</v>
      </c>
      <c r="X26" s="226" t="str">
        <f t="shared" si="2"/>
        <v>Baja</v>
      </c>
      <c r="Y26" s="223">
        <f>IFERROR(IF(U26="Impacto",($O$26-(+$O$26*V26)),IF(U26="Probabilidad",$O$26,"")),"")</f>
        <v>0.8</v>
      </c>
      <c r="Z26" s="226" t="str">
        <f t="shared" si="4"/>
        <v>Mayor</v>
      </c>
      <c r="AA26" s="227" t="str">
        <f t="shared" si="5"/>
        <v>Alto</v>
      </c>
      <c r="AB26" s="228" t="s">
        <v>56</v>
      </c>
      <c r="AC26" s="151" t="s">
        <v>138</v>
      </c>
      <c r="AD26" s="151" t="s">
        <v>597</v>
      </c>
      <c r="AE26" s="151" t="s">
        <v>596</v>
      </c>
      <c r="AF26" s="80" t="s">
        <v>637</v>
      </c>
      <c r="AG26" s="171" t="s">
        <v>645</v>
      </c>
      <c r="AH26" s="136" t="s">
        <v>139</v>
      </c>
      <c r="AI26" s="180" t="s">
        <v>139</v>
      </c>
    </row>
    <row r="27" spans="1:35" ht="89.25" customHeight="1" thickBot="1" x14ac:dyDescent="0.25">
      <c r="A27" s="198"/>
      <c r="B27" s="263"/>
      <c r="C27" s="232"/>
      <c r="D27" s="233"/>
      <c r="E27" s="204"/>
      <c r="F27" s="218"/>
      <c r="G27" s="204"/>
      <c r="H27" s="204"/>
      <c r="I27" s="199"/>
      <c r="J27" s="230"/>
      <c r="K27" s="204"/>
      <c r="L27" s="219"/>
      <c r="M27" s="220"/>
      <c r="N27" s="219"/>
      <c r="O27" s="220"/>
      <c r="P27" s="219"/>
      <c r="Q27" s="221"/>
      <c r="R27" s="234"/>
      <c r="S27" s="222"/>
      <c r="T27" s="222"/>
      <c r="U27" s="219" t="str">
        <f t="shared" si="0"/>
        <v/>
      </c>
      <c r="V27" s="223" t="str">
        <f t="shared" si="1"/>
        <v/>
      </c>
      <c r="W27" s="224" t="str">
        <f>IFERROR(IF(U27="Probabilidad",($M$26-(+$M$26*V27)),IF(U27="Impacto",$M$26,"")),"")</f>
        <v/>
      </c>
      <c r="X27" s="226" t="str">
        <f t="shared" si="2"/>
        <v/>
      </c>
      <c r="Y27" s="223" t="str">
        <f>IFERROR(IF(U27="Impacto",($O$26-(+$O$26*V27)),IF(U27="Probabilidad",$O$26,"")),"")</f>
        <v/>
      </c>
      <c r="Z27" s="226" t="str">
        <f t="shared" si="4"/>
        <v/>
      </c>
      <c r="AA27" s="227" t="str">
        <f t="shared" si="5"/>
        <v/>
      </c>
      <c r="AB27" s="228"/>
      <c r="AC27" s="151" t="s">
        <v>140</v>
      </c>
      <c r="AD27" s="151" t="s">
        <v>598</v>
      </c>
      <c r="AE27" s="151" t="s">
        <v>596</v>
      </c>
      <c r="AF27" s="80" t="s">
        <v>637</v>
      </c>
      <c r="AG27" s="171" t="s">
        <v>645</v>
      </c>
      <c r="AH27" s="136" t="s">
        <v>139</v>
      </c>
      <c r="AI27" s="180" t="s">
        <v>139</v>
      </c>
    </row>
    <row r="28" spans="1:35" ht="104.25" customHeight="1" thickBot="1" x14ac:dyDescent="0.25">
      <c r="A28" s="198"/>
      <c r="B28" s="263"/>
      <c r="C28" s="232"/>
      <c r="D28" s="233"/>
      <c r="E28" s="204"/>
      <c r="F28" s="218"/>
      <c r="G28" s="217"/>
      <c r="H28" s="204"/>
      <c r="I28" s="199"/>
      <c r="J28" s="230"/>
      <c r="K28" s="204"/>
      <c r="L28" s="219"/>
      <c r="M28" s="220"/>
      <c r="N28" s="219"/>
      <c r="O28" s="220"/>
      <c r="P28" s="219"/>
      <c r="Q28" s="221"/>
      <c r="R28" s="234"/>
      <c r="S28" s="222"/>
      <c r="T28" s="222"/>
      <c r="U28" s="219" t="str">
        <f t="shared" si="0"/>
        <v/>
      </c>
      <c r="V28" s="223" t="str">
        <f t="shared" si="1"/>
        <v/>
      </c>
      <c r="W28" s="224" t="str">
        <f>IFERROR(IF(U28="Probabilidad",($M$26-(+$M$26*V28)),IF(U28="Impacto",$M$26,"")),"")</f>
        <v/>
      </c>
      <c r="X28" s="226" t="str">
        <f t="shared" si="2"/>
        <v/>
      </c>
      <c r="Y28" s="223" t="str">
        <f>IFERROR(IF(U28="Impacto",($O$26-(+$O$26*V28)),IF(U28="Probabilidad",$O$26,"")),"")</f>
        <v/>
      </c>
      <c r="Z28" s="226" t="str">
        <f t="shared" si="4"/>
        <v/>
      </c>
      <c r="AA28" s="227" t="str">
        <f t="shared" si="5"/>
        <v/>
      </c>
      <c r="AB28" s="228"/>
      <c r="AC28" s="151" t="s">
        <v>141</v>
      </c>
      <c r="AD28" s="151" t="s">
        <v>600</v>
      </c>
      <c r="AE28" s="151" t="s">
        <v>596</v>
      </c>
      <c r="AF28" s="80" t="s">
        <v>637</v>
      </c>
      <c r="AG28" s="171" t="s">
        <v>645</v>
      </c>
      <c r="AH28" s="80" t="s">
        <v>62</v>
      </c>
      <c r="AI28" s="180" t="s">
        <v>142</v>
      </c>
    </row>
    <row r="29" spans="1:35" ht="186" customHeight="1" thickBot="1" x14ac:dyDescent="0.25">
      <c r="A29" s="198"/>
      <c r="B29" s="264" t="s">
        <v>641</v>
      </c>
      <c r="C29" s="232"/>
      <c r="D29" s="233"/>
      <c r="E29" s="204"/>
      <c r="F29" s="218"/>
      <c r="G29" s="217"/>
      <c r="H29" s="204"/>
      <c r="I29" s="199"/>
      <c r="J29" s="230"/>
      <c r="K29" s="204"/>
      <c r="L29" s="219"/>
      <c r="M29" s="220"/>
      <c r="N29" s="219"/>
      <c r="O29" s="220"/>
      <c r="P29" s="219"/>
      <c r="Q29" s="221"/>
      <c r="R29" s="234"/>
      <c r="S29" s="222"/>
      <c r="T29" s="222"/>
      <c r="U29" s="219"/>
      <c r="V29" s="223" t="str">
        <f t="shared" si="1"/>
        <v/>
      </c>
      <c r="W29" s="224"/>
      <c r="X29" s="226"/>
      <c r="Y29" s="223"/>
      <c r="Z29" s="226"/>
      <c r="AA29" s="227"/>
      <c r="AB29" s="228"/>
      <c r="AC29" s="151" t="s">
        <v>144</v>
      </c>
      <c r="AD29" s="151" t="s">
        <v>601</v>
      </c>
      <c r="AE29" s="151" t="s">
        <v>596</v>
      </c>
      <c r="AF29" s="80" t="s">
        <v>637</v>
      </c>
      <c r="AG29" s="171" t="s">
        <v>645</v>
      </c>
      <c r="AH29" s="80" t="s">
        <v>62</v>
      </c>
      <c r="AI29" s="180" t="s">
        <v>621</v>
      </c>
    </row>
    <row r="30" spans="1:35" ht="59.25" customHeight="1" thickBot="1" x14ac:dyDescent="0.25">
      <c r="A30" s="198"/>
      <c r="B30" s="264"/>
      <c r="C30" s="232"/>
      <c r="D30" s="233"/>
      <c r="E30" s="204"/>
      <c r="F30" s="218"/>
      <c r="G30" s="217"/>
      <c r="H30" s="204"/>
      <c r="I30" s="204"/>
      <c r="J30" s="230"/>
      <c r="K30" s="204"/>
      <c r="L30" s="219"/>
      <c r="M30" s="220"/>
      <c r="N30" s="219"/>
      <c r="O30" s="220"/>
      <c r="P30" s="219"/>
      <c r="Q30" s="221"/>
      <c r="R30" s="234"/>
      <c r="S30" s="222"/>
      <c r="T30" s="222"/>
      <c r="U30" s="219"/>
      <c r="V30" s="223"/>
      <c r="W30" s="224"/>
      <c r="X30" s="226"/>
      <c r="Y30" s="223"/>
      <c r="Z30" s="226"/>
      <c r="AA30" s="227"/>
      <c r="AB30" s="228"/>
      <c r="AC30" s="151" t="s">
        <v>145</v>
      </c>
      <c r="AD30" s="151" t="s">
        <v>602</v>
      </c>
      <c r="AE30" s="151" t="s">
        <v>596</v>
      </c>
      <c r="AF30" s="80" t="s">
        <v>637</v>
      </c>
      <c r="AG30" s="171" t="s">
        <v>645</v>
      </c>
      <c r="AH30" s="80" t="s">
        <v>62</v>
      </c>
      <c r="AI30" s="180" t="s">
        <v>620</v>
      </c>
    </row>
    <row r="31" spans="1:35" ht="60" customHeight="1" thickBot="1" x14ac:dyDescent="0.25">
      <c r="A31" s="198"/>
      <c r="B31" s="264"/>
      <c r="C31" s="232"/>
      <c r="D31" s="233"/>
      <c r="E31" s="204"/>
      <c r="F31" s="218"/>
      <c r="G31" s="217"/>
      <c r="H31" s="204"/>
      <c r="I31" s="204"/>
      <c r="J31" s="230"/>
      <c r="K31" s="204"/>
      <c r="L31" s="219"/>
      <c r="M31" s="220"/>
      <c r="N31" s="219"/>
      <c r="O31" s="220"/>
      <c r="P31" s="219"/>
      <c r="Q31" s="221"/>
      <c r="R31" s="234"/>
      <c r="S31" s="222"/>
      <c r="T31" s="222"/>
      <c r="U31" s="219" t="str">
        <f>IF(OR(S31="Preventivo",S31="Detectivo"),"Probabilidad",IF(S31="Correctivo","Impacto",""))</f>
        <v/>
      </c>
      <c r="V31" s="223"/>
      <c r="W31" s="224" t="str">
        <f>IFERROR(IF(U31="Probabilidad",($M$26-(+$M$26*V31)),IF(U31="Impacto",$M$26,"")),"")</f>
        <v/>
      </c>
      <c r="X31" s="226" t="str">
        <f>IFERROR(IF(W31="","",IF(W31&lt;=0.2,"Muy Baja",IF(W31&lt;=0.4,"Baja",IF(W31&lt;=0.6,"Media",IF(W31&lt;=0.8,"Alta","Muy Alta"))))),"")</f>
        <v/>
      </c>
      <c r="Y31" s="223" t="str">
        <f>IFERROR(IF(U31="Impacto",($O$26-(+$O$26*V31)),IF(U31="Probabilidad",$O$26,"")),"")</f>
        <v/>
      </c>
      <c r="Z31" s="226" t="str">
        <f>IFERROR(IF(Y31="","",IF(Y31&lt;=0.2,"Leve",IF(Y31&lt;=0.4,"Menor",IF(Y31&lt;=0.6,"Moderado",IF(Y31&lt;=0.8,"Mayor","Catastrófico"))))),"")</f>
        <v/>
      </c>
      <c r="AA31" s="227" t="str">
        <f>IFERROR(IF(OR(AND(X31="Muy Baja",Z31="Leve"),AND(X31="Muy Baja",Z31="Menor"),AND(X31="Baja",Z31="Leve")),"Bajo",IF(OR(AND(X31="Muy baja",Z31="Moderado"),AND(X31="Baja",Z31="Menor"),AND(X31="Baja",Z31="Moderado"),AND(X31="Media",Z31="Leve"),AND(X31="Media",Z31="Menor"),AND(X31="Media",Z31="Moderado"),AND(X31="Alta",Z31="Leve"),AND(X31="Alta",Z31="Menor")),"Moderado",IF(OR(AND(X31="Muy Baja",Z31="Mayor"),AND(X31="Baja",Z31="Mayor"),AND(X31="Media",Z31="Mayor"),AND(X31="Alta",Z31="Moderado"),AND(X31="Alta",Z31="Mayor"),AND(X31="Muy Alta",Z31="Leve"),AND(X31="Muy Alta",Z31="Menor"),AND(X31="Muy Alta",Z31="Moderado"),AND(X31="Muy Alta",Z31="Mayor")),"Alto",IF(OR(AND(X31="Muy Baja",Z31="Catastrófico"),AND(X31="Baja",Z31="Catastrófico"),AND(X31="Media",Z31="Catastrófico"),AND(X31="Alta",Z31="Catastrófico"),AND(X31="Muy Alta",Z31="Catastrófico")),"Extremo","")))),"")</f>
        <v/>
      </c>
      <c r="AB31" s="228"/>
      <c r="AC31" s="151" t="s">
        <v>568</v>
      </c>
      <c r="AD31" s="151" t="s">
        <v>603</v>
      </c>
      <c r="AE31" s="151" t="s">
        <v>596</v>
      </c>
      <c r="AF31" s="80" t="s">
        <v>637</v>
      </c>
      <c r="AG31" s="171" t="s">
        <v>645</v>
      </c>
      <c r="AH31" s="80" t="s">
        <v>62</v>
      </c>
      <c r="AI31" s="180" t="s">
        <v>146</v>
      </c>
    </row>
    <row r="32" spans="1:35" ht="83.25" customHeight="1" thickBot="1" x14ac:dyDescent="0.25">
      <c r="A32" s="198" t="s">
        <v>131</v>
      </c>
      <c r="B32" s="263" t="s">
        <v>640</v>
      </c>
      <c r="C32" s="232" t="s">
        <v>147</v>
      </c>
      <c r="D32" s="233" t="s">
        <v>148</v>
      </c>
      <c r="E32" s="204" t="s">
        <v>149</v>
      </c>
      <c r="F32" s="218" t="s">
        <v>47</v>
      </c>
      <c r="G32" s="217" t="s">
        <v>577</v>
      </c>
      <c r="H32" s="217" t="s">
        <v>150</v>
      </c>
      <c r="I32" s="199" t="s">
        <v>50</v>
      </c>
      <c r="J32" s="230" t="s">
        <v>70</v>
      </c>
      <c r="K32" s="217" t="s">
        <v>151</v>
      </c>
      <c r="L32" s="219">
        <v>4</v>
      </c>
      <c r="M32" s="220">
        <f>IF(L32=1,20%,IF(L32=2,40%,IF(L32=3,60%,IF(L32=4,80%,IF(L32=5,100%," ")))))</f>
        <v>0.8</v>
      </c>
      <c r="N32" s="219">
        <v>4</v>
      </c>
      <c r="O32" s="220">
        <f>IF(N32=1,20%,IF(N32=2,40%,IF(N32=3,60%,IF(N32=4,80%,IF(N32=5,100%," ")))))</f>
        <v>0.8</v>
      </c>
      <c r="P32" s="219">
        <f>(L32*N32)</f>
        <v>16</v>
      </c>
      <c r="Q32" s="221" t="str">
        <f>IF(P32&lt;=4,"BAJO",IF(P32&lt;=9,"MEDIO",IF(P32&lt;=12,"ALTO",IF(P32&lt;=25,"MUY ALTO"))))</f>
        <v>MUY ALTO</v>
      </c>
      <c r="R32" s="234" t="s">
        <v>152</v>
      </c>
      <c r="S32" s="222" t="s">
        <v>54</v>
      </c>
      <c r="T32" s="222" t="s">
        <v>55</v>
      </c>
      <c r="U32" s="219" t="str">
        <f>IF(OR(S32="Preventivo",S32="Detectivo"),"Probabilidad",IF(S32="Correctivo","Impacto",""))</f>
        <v>Probabilidad</v>
      </c>
      <c r="V32" s="223" t="str">
        <f t="shared" ref="V32:V47" si="6">IF(AND(S32="Preventivo",T32="Automático"),"50%",IF(AND(S32="Preventivo",T32="Manual"),"40%",IF(AND(S32="Detectivo",T32="Automático"),"40%",IF(AND(S32="Detectivo",T32="Manual"),"30%",IF(AND(S32="Correctivo",T32="Automático"),"35%",IF(AND(S32="Correctivo",T32="Manual"),"25%",""))))))</f>
        <v>40%</v>
      </c>
      <c r="W32" s="224">
        <f>IFERROR(IF(U32="Probabilidad",($M$26-(+$M$26*V32)),IF(U32="Impacto",$M$26,"")),"")</f>
        <v>0.48</v>
      </c>
      <c r="X32" s="226" t="str">
        <f>IFERROR(IF(W32="","",IF(W32&lt;=0.2,"Muy Baja",IF(W32&lt;=0.4,"Baja",IF(W32&lt;=0.6,"Media",IF(W32&lt;=0.8,"Alta","Muy Alta"))))),"")</f>
        <v>Media</v>
      </c>
      <c r="Y32" s="223">
        <f>IFERROR(IF(U32="Impacto",($O$26-(+$O$26*V32)),IF(U32="Probabilidad",$O$26,"")),"")</f>
        <v>0.8</v>
      </c>
      <c r="Z32" s="226" t="str">
        <f>IFERROR(IF(Y32="","",IF(Y32&lt;=0.2,"Leve",IF(Y32&lt;=0.4,"Menor",IF(Y32&lt;=0.6,"Moderado",IF(Y32&lt;=0.8,"Mayor","Catastrófico"))))),"")</f>
        <v>Mayor</v>
      </c>
      <c r="AA32" s="227" t="str">
        <f>IFERROR(IF(OR(AND(X32="Muy Baja",Z32="Leve"),AND(X32="Muy Baja",Z32="Menor"),AND(X32="Baja",Z32="Leve")),"Bajo",IF(OR(AND(X32="Muy baja",Z32="Moderado"),AND(X32="Baja",Z32="Menor"),AND(X32="Baja",Z32="Moderado"),AND(X32="Media",Z32="Leve"),AND(X32="Media",Z32="Menor"),AND(X32="Media",Z32="Moderado"),AND(X32="Alta",Z32="Leve"),AND(X32="Alta",Z32="Menor")),"Moderado",IF(OR(AND(X32="Muy Baja",Z32="Mayor"),AND(X32="Baja",Z32="Mayor"),AND(X32="Media",Z32="Mayor"),AND(X32="Alta",Z32="Moderado"),AND(X32="Alta",Z32="Mayor"),AND(X32="Muy Alta",Z32="Leve"),AND(X32="Muy Alta",Z32="Menor"),AND(X32="Muy Alta",Z32="Moderado"),AND(X32="Muy Alta",Z32="Mayor")),"Alto",IF(OR(AND(X32="Muy Baja",Z32="Catastrófico"),AND(X32="Baja",Z32="Catastrófico"),AND(X32="Media",Z32="Catastrófico"),AND(X32="Alta",Z32="Catastrófico"),AND(X32="Muy Alta",Z32="Catastrófico")),"Extremo","")))),"")</f>
        <v>Alto</v>
      </c>
      <c r="AB32" s="228" t="s">
        <v>56</v>
      </c>
      <c r="AC32" s="151" t="s">
        <v>138</v>
      </c>
      <c r="AD32" s="151" t="s">
        <v>597</v>
      </c>
      <c r="AE32" s="151" t="s">
        <v>596</v>
      </c>
      <c r="AF32" s="80" t="s">
        <v>637</v>
      </c>
      <c r="AG32" s="171" t="s">
        <v>645</v>
      </c>
      <c r="AH32" s="136" t="s">
        <v>139</v>
      </c>
      <c r="AI32" s="180" t="s">
        <v>139</v>
      </c>
    </row>
    <row r="33" spans="1:35" ht="99" customHeight="1" thickBot="1" x14ac:dyDescent="0.25">
      <c r="A33" s="198"/>
      <c r="B33" s="263"/>
      <c r="C33" s="232"/>
      <c r="D33" s="233"/>
      <c r="E33" s="204"/>
      <c r="F33" s="218"/>
      <c r="G33" s="217"/>
      <c r="H33" s="217"/>
      <c r="I33" s="199"/>
      <c r="J33" s="230"/>
      <c r="K33" s="217"/>
      <c r="L33" s="219"/>
      <c r="M33" s="220"/>
      <c r="N33" s="219"/>
      <c r="O33" s="220"/>
      <c r="P33" s="219"/>
      <c r="Q33" s="221"/>
      <c r="R33" s="234"/>
      <c r="S33" s="222"/>
      <c r="T33" s="222"/>
      <c r="U33" s="219" t="str">
        <f>IF(OR(S33="Preventivo",S33="Detectivo"),"Probabilidad",IF(S33="Correctivo","Impacto",""))</f>
        <v/>
      </c>
      <c r="V33" s="223" t="str">
        <f t="shared" si="6"/>
        <v/>
      </c>
      <c r="W33" s="224" t="str">
        <f>IFERROR(IF(U33="Probabilidad",($M$26-(+$M$26*V33)),IF(U33="Impacto",$M$26,"")),"")</f>
        <v/>
      </c>
      <c r="X33" s="226" t="str">
        <f>IFERROR(IF(W33="","",IF(W33&lt;=0.2,"Muy Baja",IF(W33&lt;=0.4,"Baja",IF(W33&lt;=0.6,"Media",IF(W33&lt;=0.8,"Alta","Muy Alta"))))),"")</f>
        <v/>
      </c>
      <c r="Y33" s="223" t="str">
        <f>IFERROR(IF(U33="Impacto",($O$26-(+$O$26*V33)),IF(U33="Probabilidad",$O$26,"")),"")</f>
        <v/>
      </c>
      <c r="Z33" s="226" t="str">
        <f>IFERROR(IF(Y33="","",IF(Y33&lt;=0.2,"Leve",IF(Y33&lt;=0.4,"Menor",IF(Y33&lt;=0.6,"Moderado",IF(Y33&lt;=0.8,"Mayor","Catastrófico"))))),"")</f>
        <v/>
      </c>
      <c r="AA33" s="227" t="str">
        <f>IFERROR(IF(OR(AND(X33="Muy Baja",Z33="Leve"),AND(X33="Muy Baja",Z33="Menor"),AND(X33="Baja",Z33="Leve")),"Bajo",IF(OR(AND(X33="Muy baja",Z33="Moderado"),AND(X33="Baja",Z33="Menor"),AND(X33="Baja",Z33="Moderado"),AND(X33="Media",Z33="Leve"),AND(X33="Media",Z33="Menor"),AND(X33="Media",Z33="Moderado"),AND(X33="Alta",Z33="Leve"),AND(X33="Alta",Z33="Menor")),"Moderado",IF(OR(AND(X33="Muy Baja",Z33="Mayor"),AND(X33="Baja",Z33="Mayor"),AND(X33="Media",Z33="Mayor"),AND(X33="Alta",Z33="Moderado"),AND(X33="Alta",Z33="Mayor"),AND(X33="Muy Alta",Z33="Leve"),AND(X33="Muy Alta",Z33="Menor"),AND(X33="Muy Alta",Z33="Moderado"),AND(X33="Muy Alta",Z33="Mayor")),"Alto",IF(OR(AND(X33="Muy Baja",Z33="Catastrófico"),AND(X33="Baja",Z33="Catastrófico"),AND(X33="Media",Z33="Catastrófico"),AND(X33="Alta",Z33="Catastrófico"),AND(X33="Muy Alta",Z33="Catastrófico")),"Extremo","")))),"")</f>
        <v/>
      </c>
      <c r="AB33" s="228"/>
      <c r="AC33" s="151" t="s">
        <v>140</v>
      </c>
      <c r="AD33" s="151" t="s">
        <v>598</v>
      </c>
      <c r="AE33" s="151" t="s">
        <v>596</v>
      </c>
      <c r="AF33" s="80" t="s">
        <v>637</v>
      </c>
      <c r="AG33" s="171" t="s">
        <v>645</v>
      </c>
      <c r="AH33" s="136" t="s">
        <v>139</v>
      </c>
      <c r="AI33" s="180" t="s">
        <v>139</v>
      </c>
    </row>
    <row r="34" spans="1:35" ht="83.25" customHeight="1" thickBot="1" x14ac:dyDescent="0.25">
      <c r="A34" s="198"/>
      <c r="B34" s="263" t="s">
        <v>639</v>
      </c>
      <c r="C34" s="232"/>
      <c r="D34" s="233"/>
      <c r="E34" s="204"/>
      <c r="F34" s="218"/>
      <c r="G34" s="217"/>
      <c r="H34" s="217"/>
      <c r="I34" s="199"/>
      <c r="J34" s="230"/>
      <c r="K34" s="217"/>
      <c r="L34" s="219"/>
      <c r="M34" s="220"/>
      <c r="N34" s="219"/>
      <c r="O34" s="220"/>
      <c r="P34" s="219"/>
      <c r="Q34" s="221"/>
      <c r="R34" s="234"/>
      <c r="S34" s="222"/>
      <c r="T34" s="222"/>
      <c r="U34" s="219" t="str">
        <f>IF(OR(S34="Preventivo",S34="Detectivo"),"Probabilidad",IF(S34="Correctivo","Impacto",""))</f>
        <v/>
      </c>
      <c r="V34" s="223" t="str">
        <f t="shared" si="6"/>
        <v/>
      </c>
      <c r="W34" s="224" t="str">
        <f>IFERROR(IF(U34="Probabilidad",($M$26-(+$M$26*V34)),IF(U34="Impacto",$M$26,"")),"")</f>
        <v/>
      </c>
      <c r="X34" s="226" t="str">
        <f>IFERROR(IF(W34="","",IF(W34&lt;=0.2,"Muy Baja",IF(W34&lt;=0.4,"Baja",IF(W34&lt;=0.6,"Media",IF(W34&lt;=0.8,"Alta","Muy Alta"))))),"")</f>
        <v/>
      </c>
      <c r="Y34" s="223" t="str">
        <f>IFERROR(IF(U34="Impacto",($O$26-(+$O$26*V34)),IF(U34="Probabilidad",$O$26,"")),"")</f>
        <v/>
      </c>
      <c r="Z34" s="226" t="str">
        <f>IFERROR(IF(Y34="","",IF(Y34&lt;=0.2,"Leve",IF(Y34&lt;=0.4,"Menor",IF(Y34&lt;=0.6,"Moderado",IF(Y34&lt;=0.8,"Mayor","Catastrófico"))))),"")</f>
        <v/>
      </c>
      <c r="AA34" s="227" t="str">
        <f>IFERROR(IF(OR(AND(X34="Muy Baja",Z34="Leve"),AND(X34="Muy Baja",Z34="Menor"),AND(X34="Baja",Z34="Leve")),"Bajo",IF(OR(AND(X34="Muy baja",Z34="Moderado"),AND(X34="Baja",Z34="Menor"),AND(X34="Baja",Z34="Moderado"),AND(X34="Media",Z34="Leve"),AND(X34="Media",Z34="Menor"),AND(X34="Media",Z34="Moderado"),AND(X34="Alta",Z34="Leve"),AND(X34="Alta",Z34="Menor")),"Moderado",IF(OR(AND(X34="Muy Baja",Z34="Mayor"),AND(X34="Baja",Z34="Mayor"),AND(X34="Media",Z34="Mayor"),AND(X34="Alta",Z34="Moderado"),AND(X34="Alta",Z34="Mayor"),AND(X34="Muy Alta",Z34="Leve"),AND(X34="Muy Alta",Z34="Menor"),AND(X34="Muy Alta",Z34="Moderado"),AND(X34="Muy Alta",Z34="Mayor")),"Alto",IF(OR(AND(X34="Muy Baja",Z34="Catastrófico"),AND(X34="Baja",Z34="Catastrófico"),AND(X34="Media",Z34="Catastrófico"),AND(X34="Alta",Z34="Catastrófico"),AND(X34="Muy Alta",Z34="Catastrófico")),"Extremo","")))),"")</f>
        <v/>
      </c>
      <c r="AB34" s="228"/>
      <c r="AC34" s="162" t="s">
        <v>578</v>
      </c>
      <c r="AD34" s="151" t="s">
        <v>604</v>
      </c>
      <c r="AE34" s="151" t="s">
        <v>596</v>
      </c>
      <c r="AF34" s="80" t="s">
        <v>637</v>
      </c>
      <c r="AG34" s="171" t="s">
        <v>645</v>
      </c>
      <c r="AH34" s="80" t="s">
        <v>62</v>
      </c>
      <c r="AI34" s="180" t="s">
        <v>619</v>
      </c>
    </row>
    <row r="35" spans="1:35" ht="118.5" customHeight="1" thickBot="1" x14ac:dyDescent="0.25">
      <c r="A35" s="198"/>
      <c r="B35" s="263"/>
      <c r="C35" s="232"/>
      <c r="D35" s="233"/>
      <c r="E35" s="204"/>
      <c r="F35" s="218"/>
      <c r="G35" s="217"/>
      <c r="H35" s="217"/>
      <c r="I35" s="199"/>
      <c r="J35" s="230"/>
      <c r="K35" s="217"/>
      <c r="L35" s="219"/>
      <c r="M35" s="220"/>
      <c r="N35" s="219"/>
      <c r="O35" s="220"/>
      <c r="P35" s="219"/>
      <c r="Q35" s="221"/>
      <c r="R35" s="234"/>
      <c r="S35" s="222"/>
      <c r="T35" s="222"/>
      <c r="U35" s="219"/>
      <c r="V35" s="223" t="str">
        <f t="shared" si="6"/>
        <v/>
      </c>
      <c r="W35" s="224"/>
      <c r="X35" s="226"/>
      <c r="Y35" s="223"/>
      <c r="Z35" s="226"/>
      <c r="AA35" s="227"/>
      <c r="AB35" s="228"/>
      <c r="AC35" s="180" t="s">
        <v>64</v>
      </c>
      <c r="AD35" s="151" t="s">
        <v>606</v>
      </c>
      <c r="AE35" s="151" t="s">
        <v>596</v>
      </c>
      <c r="AF35" s="80" t="s">
        <v>637</v>
      </c>
      <c r="AG35" s="171" t="s">
        <v>645</v>
      </c>
      <c r="AH35" s="80" t="s">
        <v>62</v>
      </c>
      <c r="AI35" s="180" t="s">
        <v>139</v>
      </c>
    </row>
    <row r="36" spans="1:35" ht="87" customHeight="1" thickBot="1" x14ac:dyDescent="0.25">
      <c r="A36" s="198"/>
      <c r="B36" s="263" t="s">
        <v>640</v>
      </c>
      <c r="C36" s="232" t="s">
        <v>153</v>
      </c>
      <c r="D36" s="233" t="s">
        <v>154</v>
      </c>
      <c r="E36" s="204" t="s">
        <v>155</v>
      </c>
      <c r="F36" s="218" t="s">
        <v>47</v>
      </c>
      <c r="G36" s="217" t="s">
        <v>156</v>
      </c>
      <c r="H36" s="217" t="s">
        <v>157</v>
      </c>
      <c r="I36" s="199" t="s">
        <v>50</v>
      </c>
      <c r="J36" s="230" t="s">
        <v>70</v>
      </c>
      <c r="K36" s="217" t="s">
        <v>158</v>
      </c>
      <c r="L36" s="219">
        <v>4</v>
      </c>
      <c r="M36" s="220">
        <f>IF(L36=1,20%,IF(L36=2,40%,IF(L36=3,60%,IF(L36=4,80%,IF(L36=5,100%," ")))))</f>
        <v>0.8</v>
      </c>
      <c r="N36" s="219">
        <v>4</v>
      </c>
      <c r="O36" s="220">
        <f>IF(N36=1,20%,IF(N36=2,40%,IF(N36=3,60%,IF(N36=4,80%,IF(N36=5,100%," ")))))</f>
        <v>0.8</v>
      </c>
      <c r="P36" s="219">
        <f>(L36*N36)</f>
        <v>16</v>
      </c>
      <c r="Q36" s="221" t="str">
        <f>IF(P36&lt;=4,"BAJO",IF(P36&lt;=9,"MEDIO",IF(P36&lt;=12,"ALTO",IF(P36&lt;=25,"MUY ALTO"))))</f>
        <v>MUY ALTO</v>
      </c>
      <c r="R36" s="234" t="s">
        <v>136</v>
      </c>
      <c r="S36" s="222" t="s">
        <v>54</v>
      </c>
      <c r="T36" s="222" t="s">
        <v>137</v>
      </c>
      <c r="U36" s="219" t="str">
        <f>IF(OR(S36="Preventivo",S36="Detectivo"),"Probabilidad",IF(S36="Correctivo","Impacto",""))</f>
        <v>Probabilidad</v>
      </c>
      <c r="V36" s="223" t="str">
        <f t="shared" si="6"/>
        <v>50%</v>
      </c>
      <c r="W36" s="224">
        <f>IFERROR(IF(U36="Probabilidad",($M$26-(+$M$26*V36)),IF(U36="Impacto",$M$26,"")),"")</f>
        <v>0.4</v>
      </c>
      <c r="X36" s="226" t="str">
        <f>IFERROR(IF(W36="","",IF(W36&lt;=0.2,"Muy Baja",IF(W36&lt;=0.4,"Baja",IF(W36&lt;=0.6,"Media",IF(W36&lt;=0.8,"Alta","Muy Alta"))))),"")</f>
        <v>Baja</v>
      </c>
      <c r="Y36" s="223">
        <f>IFERROR(IF(U36="Impacto",($O$26-(+$O$26*V36)),IF(U36="Probabilidad",$O$26,"")),"")</f>
        <v>0.8</v>
      </c>
      <c r="Z36" s="226" t="str">
        <f>IFERROR(IF(Y36="","",IF(Y36&lt;=0.2,"Leve",IF(Y36&lt;=0.4,"Menor",IF(Y36&lt;=0.6,"Moderado",IF(Y36&lt;=0.8,"Mayor","Catastrófico"))))),"")</f>
        <v>Mayor</v>
      </c>
      <c r="AA36" s="227" t="str">
        <f>IFERROR(IF(OR(AND(X36="Muy Baja",Z36="Leve"),AND(X36="Muy Baja",Z36="Menor"),AND(X36="Baja",Z36="Leve")),"Bajo",IF(OR(AND(X36="Muy baja",Z36="Moderado"),AND(X36="Baja",Z36="Menor"),AND(X36="Baja",Z36="Moderado"),AND(X36="Media",Z36="Leve"),AND(X36="Media",Z36="Menor"),AND(X36="Media",Z36="Moderado"),AND(X36="Alta",Z36="Leve"),AND(X36="Alta",Z36="Menor")),"Moderado",IF(OR(AND(X36="Muy Baja",Z36="Mayor"),AND(X36="Baja",Z36="Mayor"),AND(X36="Media",Z36="Mayor"),AND(X36="Alta",Z36="Moderado"),AND(X36="Alta",Z36="Mayor"),AND(X36="Muy Alta",Z36="Leve"),AND(X36="Muy Alta",Z36="Menor"),AND(X36="Muy Alta",Z36="Moderado"),AND(X36="Muy Alta",Z36="Mayor")),"Alto",IF(OR(AND(X36="Muy Baja",Z36="Catastrófico"),AND(X36="Baja",Z36="Catastrófico"),AND(X36="Media",Z36="Catastrófico"),AND(X36="Alta",Z36="Catastrófico"),AND(X36="Muy Alta",Z36="Catastrófico")),"Extremo","")))),"")</f>
        <v>Alto</v>
      </c>
      <c r="AB36" s="228" t="s">
        <v>56</v>
      </c>
      <c r="AC36" s="166" t="s">
        <v>159</v>
      </c>
      <c r="AD36" s="151" t="s">
        <v>605</v>
      </c>
      <c r="AE36" s="151" t="s">
        <v>596</v>
      </c>
      <c r="AF36" s="80" t="s">
        <v>637</v>
      </c>
      <c r="AG36" s="171" t="s">
        <v>645</v>
      </c>
      <c r="AH36" s="80" t="s">
        <v>62</v>
      </c>
      <c r="AI36" s="180" t="s">
        <v>160</v>
      </c>
    </row>
    <row r="37" spans="1:35" ht="56.25" customHeight="1" thickBot="1" x14ac:dyDescent="0.25">
      <c r="A37" s="198"/>
      <c r="B37" s="263"/>
      <c r="C37" s="232"/>
      <c r="D37" s="233"/>
      <c r="E37" s="204"/>
      <c r="F37" s="218"/>
      <c r="G37" s="217"/>
      <c r="H37" s="217"/>
      <c r="I37" s="199"/>
      <c r="J37" s="230"/>
      <c r="K37" s="217"/>
      <c r="L37" s="219"/>
      <c r="M37" s="220"/>
      <c r="N37" s="219"/>
      <c r="O37" s="220"/>
      <c r="P37" s="219"/>
      <c r="Q37" s="221"/>
      <c r="R37" s="234"/>
      <c r="S37" s="222"/>
      <c r="T37" s="222"/>
      <c r="U37" s="219" t="str">
        <f>IF(OR(S37="Preventivo",S37="Detectivo"),"Probabilidad",IF(S37="Correctivo","Impacto",""))</f>
        <v/>
      </c>
      <c r="V37" s="223" t="str">
        <f t="shared" si="6"/>
        <v/>
      </c>
      <c r="W37" s="224" t="str">
        <f>IFERROR(IF(U37="Probabilidad",($M$26-(+$M$26*V37)),IF(U37="Impacto",$M$26,"")),"")</f>
        <v/>
      </c>
      <c r="X37" s="226" t="str">
        <f>IFERROR(IF(W37="","",IF(W37&lt;=0.2,"Muy Baja",IF(W37&lt;=0.4,"Baja",IF(W37&lt;=0.6,"Media",IF(W37&lt;=0.8,"Alta","Muy Alta"))))),"")</f>
        <v/>
      </c>
      <c r="Y37" s="223" t="str">
        <f>IFERROR(IF(U37="Impacto",($O$26-(+$O$26*V37)),IF(U37="Probabilidad",$O$26,"")),"")</f>
        <v/>
      </c>
      <c r="Z37" s="226" t="str">
        <f>IFERROR(IF(Y37="","",IF(Y37&lt;=0.2,"Leve",IF(Y37&lt;=0.4,"Menor",IF(Y37&lt;=0.6,"Moderado",IF(Y37&lt;=0.8,"Mayor","Catastrófico"))))),"")</f>
        <v/>
      </c>
      <c r="AA37" s="227" t="str">
        <f>IFERROR(IF(OR(AND(X37="Muy Baja",Z37="Leve"),AND(X37="Muy Baja",Z37="Menor"),AND(X37="Baja",Z37="Leve")),"Bajo",IF(OR(AND(X37="Muy baja",Z37="Moderado"),AND(X37="Baja",Z37="Menor"),AND(X37="Baja",Z37="Moderado"),AND(X37="Media",Z37="Leve"),AND(X37="Media",Z37="Menor"),AND(X37="Media",Z37="Moderado"),AND(X37="Alta",Z37="Leve"),AND(X37="Alta",Z37="Menor")),"Moderado",IF(OR(AND(X37="Muy Baja",Z37="Mayor"),AND(X37="Baja",Z37="Mayor"),AND(X37="Media",Z37="Mayor"),AND(X37="Alta",Z37="Moderado"),AND(X37="Alta",Z37="Mayor"),AND(X37="Muy Alta",Z37="Leve"),AND(X37="Muy Alta",Z37="Menor"),AND(X37="Muy Alta",Z37="Moderado"),AND(X37="Muy Alta",Z37="Mayor")),"Alto",IF(OR(AND(X37="Muy Baja",Z37="Catastrófico"),AND(X37="Baja",Z37="Catastrófico"),AND(X37="Media",Z37="Catastrófico"),AND(X37="Alta",Z37="Catastrófico"),AND(X37="Muy Alta",Z37="Catastrófico")),"Extremo","")))),"")</f>
        <v/>
      </c>
      <c r="AB37" s="228"/>
      <c r="AC37" s="166" t="s">
        <v>161</v>
      </c>
      <c r="AD37" s="151" t="s">
        <v>607</v>
      </c>
      <c r="AE37" s="151" t="s">
        <v>596</v>
      </c>
      <c r="AF37" s="80" t="s">
        <v>637</v>
      </c>
      <c r="AG37" s="171" t="s">
        <v>645</v>
      </c>
      <c r="AH37" s="80" t="s">
        <v>58</v>
      </c>
      <c r="AI37" s="180" t="s">
        <v>160</v>
      </c>
    </row>
    <row r="38" spans="1:35" ht="62.25" customHeight="1" thickBot="1" x14ac:dyDescent="0.25">
      <c r="A38" s="198"/>
      <c r="B38" s="263" t="s">
        <v>639</v>
      </c>
      <c r="C38" s="232"/>
      <c r="D38" s="233"/>
      <c r="E38" s="204"/>
      <c r="F38" s="218"/>
      <c r="G38" s="217"/>
      <c r="H38" s="217"/>
      <c r="I38" s="199"/>
      <c r="J38" s="230"/>
      <c r="K38" s="217"/>
      <c r="L38" s="219"/>
      <c r="M38" s="220"/>
      <c r="N38" s="219"/>
      <c r="O38" s="220"/>
      <c r="P38" s="219"/>
      <c r="Q38" s="221"/>
      <c r="R38" s="234" t="s">
        <v>162</v>
      </c>
      <c r="S38" s="222" t="s">
        <v>54</v>
      </c>
      <c r="T38" s="222" t="s">
        <v>55</v>
      </c>
      <c r="U38" s="219" t="str">
        <f>IF(OR(S38="Preventivo",S38="Detectivo"),"Probabilidad",IF(S38="Correctivo","Impacto",""))</f>
        <v>Probabilidad</v>
      </c>
      <c r="V38" s="223" t="str">
        <f t="shared" si="6"/>
        <v>40%</v>
      </c>
      <c r="W38" s="224">
        <f>IFERROR(IF(U38="Probabilidad",($M$26-(+$M$26*V38)),IF(U38="Impacto",$M$26,"")),"")</f>
        <v>0.48</v>
      </c>
      <c r="X38" s="226" t="str">
        <f>IFERROR(IF(W38="","",IF(W38&lt;=0.2,"Muy Baja",IF(W38&lt;=0.4,"Baja",IF(W38&lt;=0.6,"Media",IF(W38&lt;=0.8,"Alta","Muy Alta"))))),"")</f>
        <v>Media</v>
      </c>
      <c r="Y38" s="223">
        <f>IFERROR(IF(U38="Impacto",($O$26-(+$O$26*V38)),IF(U38="Probabilidad",$O$26,"")),"")</f>
        <v>0.8</v>
      </c>
      <c r="Z38" s="226" t="str">
        <f>IFERROR(IF(Y38="","",IF(Y38&lt;=0.2,"Leve",IF(Y38&lt;=0.4,"Menor",IF(Y38&lt;=0.6,"Moderado",IF(Y38&lt;=0.8,"Mayor","Catastrófico"))))),"")</f>
        <v>Mayor</v>
      </c>
      <c r="AA38" s="227" t="str">
        <f>IFERROR(IF(OR(AND(X38="Muy Baja",Z38="Leve"),AND(X38="Muy Baja",Z38="Menor"),AND(X38="Baja",Z38="Leve")),"Bajo",IF(OR(AND(X38="Muy baja",Z38="Moderado"),AND(X38="Baja",Z38="Menor"),AND(X38="Baja",Z38="Moderado"),AND(X38="Media",Z38="Leve"),AND(X38="Media",Z38="Menor"),AND(X38="Media",Z38="Moderado"),AND(X38="Alta",Z38="Leve"),AND(X38="Alta",Z38="Menor")),"Moderado",IF(OR(AND(X38="Muy Baja",Z38="Mayor"),AND(X38="Baja",Z38="Mayor"),AND(X38="Media",Z38="Mayor"),AND(X38="Alta",Z38="Moderado"),AND(X38="Alta",Z38="Mayor"),AND(X38="Muy Alta",Z38="Leve"),AND(X38="Muy Alta",Z38="Menor"),AND(X38="Muy Alta",Z38="Moderado"),AND(X38="Muy Alta",Z38="Mayor")),"Alto",IF(OR(AND(X38="Muy Baja",Z38="Catastrófico"),AND(X38="Baja",Z38="Catastrófico"),AND(X38="Media",Z38="Catastrófico"),AND(X38="Alta",Z38="Catastrófico"),AND(X38="Muy Alta",Z38="Catastrófico")),"Extremo","")))),"")</f>
        <v>Alto</v>
      </c>
      <c r="AB38" s="228"/>
      <c r="AC38" s="164" t="s">
        <v>163</v>
      </c>
      <c r="AD38" s="151" t="s">
        <v>164</v>
      </c>
      <c r="AE38" s="151" t="s">
        <v>596</v>
      </c>
      <c r="AF38" s="80" t="s">
        <v>637</v>
      </c>
      <c r="AG38" s="171" t="s">
        <v>645</v>
      </c>
      <c r="AH38" s="80" t="s">
        <v>62</v>
      </c>
      <c r="AI38" s="180" t="s">
        <v>160</v>
      </c>
    </row>
    <row r="39" spans="1:35" ht="118.15" customHeight="1" thickBot="1" x14ac:dyDescent="0.25">
      <c r="A39" s="198"/>
      <c r="B39" s="263"/>
      <c r="C39" s="232"/>
      <c r="D39" s="233"/>
      <c r="E39" s="204"/>
      <c r="F39" s="218"/>
      <c r="G39" s="217"/>
      <c r="H39" s="217"/>
      <c r="I39" s="199"/>
      <c r="J39" s="230"/>
      <c r="K39" s="217"/>
      <c r="L39" s="219"/>
      <c r="M39" s="220"/>
      <c r="N39" s="219"/>
      <c r="O39" s="220"/>
      <c r="P39" s="219"/>
      <c r="Q39" s="221"/>
      <c r="R39" s="234"/>
      <c r="S39" s="222"/>
      <c r="T39" s="222"/>
      <c r="U39" s="219"/>
      <c r="V39" s="223" t="str">
        <f t="shared" si="6"/>
        <v/>
      </c>
      <c r="W39" s="224"/>
      <c r="X39" s="226"/>
      <c r="Y39" s="223"/>
      <c r="Z39" s="226"/>
      <c r="AA39" s="227"/>
      <c r="AB39" s="228"/>
      <c r="AC39" s="151" t="s">
        <v>165</v>
      </c>
      <c r="AD39" s="151" t="s">
        <v>608</v>
      </c>
      <c r="AE39" s="151" t="s">
        <v>596</v>
      </c>
      <c r="AF39" s="80" t="s">
        <v>637</v>
      </c>
      <c r="AG39" s="171" t="s">
        <v>645</v>
      </c>
      <c r="AH39" s="80" t="s">
        <v>62</v>
      </c>
      <c r="AI39" s="180" t="s">
        <v>160</v>
      </c>
    </row>
    <row r="40" spans="1:35" ht="141" thickBot="1" x14ac:dyDescent="0.25">
      <c r="A40" s="198"/>
      <c r="B40" s="176" t="s">
        <v>640</v>
      </c>
      <c r="C40" s="232" t="s">
        <v>166</v>
      </c>
      <c r="D40" s="233" t="s">
        <v>45</v>
      </c>
      <c r="E40" s="204" t="s">
        <v>167</v>
      </c>
      <c r="F40" s="218" t="s">
        <v>47</v>
      </c>
      <c r="G40" s="217" t="s">
        <v>168</v>
      </c>
      <c r="H40" s="217" t="s">
        <v>169</v>
      </c>
      <c r="I40" s="199" t="s">
        <v>50</v>
      </c>
      <c r="J40" s="230" t="s">
        <v>70</v>
      </c>
      <c r="K40" s="217" t="s">
        <v>170</v>
      </c>
      <c r="L40" s="219">
        <v>4</v>
      </c>
      <c r="M40" s="220">
        <f>IF(L40=1,20%,IF(L40=2,40%,IF(L40=3,60%,IF(L40=4,80%,IF(L40=5,100%," ")))))</f>
        <v>0.8</v>
      </c>
      <c r="N40" s="219">
        <v>4</v>
      </c>
      <c r="O40" s="220">
        <f>IF(N40=1,20%,IF(N40=2,40%,IF(N40=3,60%,IF(N40=4,80%,IF(N40=5,100%," ")))))</f>
        <v>0.8</v>
      </c>
      <c r="P40" s="219">
        <f>(L40*N40)</f>
        <v>16</v>
      </c>
      <c r="Q40" s="221" t="str">
        <f>IF(P40&lt;=4,"BAJO",IF(P40&lt;=9,"MEDIO",IF(P40&lt;=12,"ALTO",IF(P40&lt;=25,"MUY ALTO"))))</f>
        <v>MUY ALTO</v>
      </c>
      <c r="R40" s="148" t="s">
        <v>171</v>
      </c>
      <c r="S40" s="222" t="s">
        <v>73</v>
      </c>
      <c r="T40" s="222" t="s">
        <v>137</v>
      </c>
      <c r="U40" s="219" t="str">
        <f t="shared" ref="U40:U47" si="7">IF(OR(S40="Preventivo",S40="Detectivo"),"Probabilidad",IF(S40="Correctivo","Impacto",""))</f>
        <v>Probabilidad</v>
      </c>
      <c r="V40" s="223" t="str">
        <f t="shared" si="6"/>
        <v>40%</v>
      </c>
      <c r="W40" s="224">
        <f>IFERROR(IF(U40="Probabilidad",($M$26-(+$M$26*V40)),IF(U40="Impacto",$M$26,"")),"")</f>
        <v>0.48</v>
      </c>
      <c r="X40" s="226" t="str">
        <f t="shared" ref="X40:X47" si="8">IFERROR(IF(W40="","",IF(W40&lt;=0.2,"Muy Baja",IF(W40&lt;=0.4,"Baja",IF(W40&lt;=0.6,"Media",IF(W40&lt;=0.8,"Alta","Muy Alta"))))),"")</f>
        <v>Media</v>
      </c>
      <c r="Y40" s="223">
        <f>IFERROR(IF(U40="Impacto",($O$26-(+$O$26*V40)),IF(U40="Probabilidad",$O$26,"")),"")</f>
        <v>0.8</v>
      </c>
      <c r="Z40" s="226" t="str">
        <f t="shared" ref="Z40:Z47" si="9">IFERROR(IF(Y40="","",IF(Y40&lt;=0.2,"Leve",IF(Y40&lt;=0.4,"Menor",IF(Y40&lt;=0.6,"Moderado",IF(Y40&lt;=0.8,"Mayor","Catastrófico"))))),"")</f>
        <v>Mayor</v>
      </c>
      <c r="AA40" s="227" t="str">
        <f t="shared" ref="AA40:AA47" si="10">IFERROR(IF(OR(AND(X40="Muy Baja",Z40="Leve"),AND(X40="Muy Baja",Z40="Menor"),AND(X40="Baja",Z40="Leve")),"Bajo",IF(OR(AND(X40="Muy baja",Z40="Moderado"),AND(X40="Baja",Z40="Menor"),AND(X40="Baja",Z40="Moderado"),AND(X40="Media",Z40="Leve"),AND(X40="Media",Z40="Menor"),AND(X40="Media",Z40="Moderado"),AND(X40="Alta",Z40="Leve"),AND(X40="Alta",Z40="Menor")),"Moderado",IF(OR(AND(X40="Muy Baja",Z40="Mayor"),AND(X40="Baja",Z40="Mayor"),AND(X40="Media",Z40="Mayor"),AND(X40="Alta",Z40="Moderado"),AND(X40="Alta",Z40="Mayor"),AND(X40="Muy Alta",Z40="Leve"),AND(X40="Muy Alta",Z40="Menor"),AND(X40="Muy Alta",Z40="Moderado"),AND(X40="Muy Alta",Z40="Mayor")),"Alto",IF(OR(AND(X40="Muy Baja",Z40="Catastrófico"),AND(X40="Baja",Z40="Catastrófico"),AND(X40="Media",Z40="Catastrófico"),AND(X40="Alta",Z40="Catastrófico"),AND(X40="Muy Alta",Z40="Catastrófico")),"Extremo","")))),"")</f>
        <v>Alto</v>
      </c>
      <c r="AB40" s="228" t="s">
        <v>56</v>
      </c>
      <c r="AC40" s="151" t="s">
        <v>172</v>
      </c>
      <c r="AD40" s="151" t="s">
        <v>609</v>
      </c>
      <c r="AE40" s="151" t="s">
        <v>596</v>
      </c>
      <c r="AF40" s="80" t="s">
        <v>637</v>
      </c>
      <c r="AG40" s="171" t="s">
        <v>645</v>
      </c>
      <c r="AH40" s="80" t="s">
        <v>62</v>
      </c>
      <c r="AI40" s="180" t="s">
        <v>618</v>
      </c>
    </row>
    <row r="41" spans="1:35" ht="186.75" customHeight="1" thickBot="1" x14ac:dyDescent="0.25">
      <c r="A41" s="198"/>
      <c r="B41" s="176" t="s">
        <v>639</v>
      </c>
      <c r="C41" s="232"/>
      <c r="D41" s="233"/>
      <c r="E41" s="204"/>
      <c r="F41" s="218"/>
      <c r="G41" s="217"/>
      <c r="H41" s="217"/>
      <c r="I41" s="199"/>
      <c r="J41" s="230"/>
      <c r="K41" s="217"/>
      <c r="L41" s="219"/>
      <c r="M41" s="220"/>
      <c r="N41" s="219"/>
      <c r="O41" s="220"/>
      <c r="P41" s="219"/>
      <c r="Q41" s="221"/>
      <c r="R41" s="148" t="s">
        <v>173</v>
      </c>
      <c r="S41" s="222" t="s">
        <v>73</v>
      </c>
      <c r="T41" s="222" t="s">
        <v>137</v>
      </c>
      <c r="U41" s="219" t="str">
        <f t="shared" si="7"/>
        <v>Probabilidad</v>
      </c>
      <c r="V41" s="223" t="str">
        <f t="shared" si="6"/>
        <v>40%</v>
      </c>
      <c r="W41" s="224">
        <f>IFERROR(IF(U41="Probabilidad",($M$26-(+$M$26*V41)),IF(U41="Impacto",$M$26,"")),"")</f>
        <v>0.48</v>
      </c>
      <c r="X41" s="226" t="str">
        <f t="shared" si="8"/>
        <v>Media</v>
      </c>
      <c r="Y41" s="223">
        <f>IFERROR(IF(U41="Impacto",($O$26-(+$O$26*V41)),IF(U41="Probabilidad",$O$26,"")),"")</f>
        <v>0.8</v>
      </c>
      <c r="Z41" s="226" t="str">
        <f t="shared" si="9"/>
        <v>Mayor</v>
      </c>
      <c r="AA41" s="227" t="str">
        <f t="shared" si="10"/>
        <v>Alto</v>
      </c>
      <c r="AB41" s="228"/>
      <c r="AC41" s="151" t="s">
        <v>121</v>
      </c>
      <c r="AD41" s="151" t="s">
        <v>609</v>
      </c>
      <c r="AE41" s="151" t="s">
        <v>596</v>
      </c>
      <c r="AF41" s="80" t="s">
        <v>637</v>
      </c>
      <c r="AG41" s="171" t="s">
        <v>645</v>
      </c>
      <c r="AH41" s="80" t="s">
        <v>58</v>
      </c>
      <c r="AI41" s="180" t="s">
        <v>174</v>
      </c>
    </row>
    <row r="42" spans="1:35" ht="69.2" customHeight="1" x14ac:dyDescent="0.2">
      <c r="A42" s="130" t="s">
        <v>175</v>
      </c>
      <c r="B42" s="177" t="s">
        <v>176</v>
      </c>
      <c r="C42" s="131" t="s">
        <v>177</v>
      </c>
      <c r="D42" s="132" t="s">
        <v>178</v>
      </c>
      <c r="E42" s="169" t="s">
        <v>179</v>
      </c>
      <c r="F42" s="135" t="s">
        <v>47</v>
      </c>
      <c r="G42" s="63" t="s">
        <v>180</v>
      </c>
      <c r="H42" s="134" t="s">
        <v>181</v>
      </c>
      <c r="I42" s="134" t="s">
        <v>128</v>
      </c>
      <c r="J42" s="146" t="s">
        <v>70</v>
      </c>
      <c r="K42" s="133" t="s">
        <v>182</v>
      </c>
      <c r="L42" s="136">
        <v>3</v>
      </c>
      <c r="M42" s="137">
        <f t="shared" ref="M42:M47" si="11">IF(L42=1,20%,IF(L42=2,40%,IF(L42=3,60%,IF(L42=4,80%,IF(L42=5,100%," ")))))</f>
        <v>0.6</v>
      </c>
      <c r="N42" s="136">
        <v>4</v>
      </c>
      <c r="O42" s="137">
        <f t="shared" ref="O42:O47" si="12">IF(N42=1,20%,IF(N42=2,40%,IF(N42=3,60%,IF(N42=4,80%,IF(N42=5,100%," ")))))</f>
        <v>0.8</v>
      </c>
      <c r="P42" s="136">
        <f t="shared" ref="P42:P47" si="13">(L42*N42)</f>
        <v>12</v>
      </c>
      <c r="Q42" s="138" t="str">
        <f t="shared" ref="Q42:Q47" si="14">IF(P42&lt;=4,"BAJO",IF(P42&lt;=9,"MEDIO",IF(P42&lt;=12,"ALTO",IF(P42&lt;=25,"MUY ALTO"))))</f>
        <v>ALTO</v>
      </c>
      <c r="R42" s="148" t="s">
        <v>183</v>
      </c>
      <c r="S42" s="139" t="s">
        <v>54</v>
      </c>
      <c r="T42" s="139" t="s">
        <v>55</v>
      </c>
      <c r="U42" s="136" t="str">
        <f t="shared" si="7"/>
        <v>Probabilidad</v>
      </c>
      <c r="V42" s="140" t="str">
        <f t="shared" si="6"/>
        <v>40%</v>
      </c>
      <c r="W42" s="141">
        <f t="shared" ref="W42:W47" si="15">IFERROR(IF(U42="Probabilidad",($M$42-(+$M$42*V42)),IF(U42="Impacto",$M$42,"")),"")</f>
        <v>0.36</v>
      </c>
      <c r="X42" s="143" t="str">
        <f t="shared" si="8"/>
        <v>Baja</v>
      </c>
      <c r="Y42" s="140">
        <f t="shared" ref="Y42:Y47" si="16">IFERROR(IF(U42="Impacto",($O$42-(+$O$42*V42)),IF(U42="Probabilidad",$O$42,"")),"")</f>
        <v>0.8</v>
      </c>
      <c r="Z42" s="143" t="str">
        <f t="shared" si="9"/>
        <v>Mayor</v>
      </c>
      <c r="AA42" s="144" t="str">
        <f t="shared" si="10"/>
        <v>Alto</v>
      </c>
      <c r="AB42" s="145" t="s">
        <v>56</v>
      </c>
      <c r="AC42" s="151" t="s">
        <v>184</v>
      </c>
      <c r="AD42" s="151" t="s">
        <v>610</v>
      </c>
      <c r="AE42" s="151" t="s">
        <v>596</v>
      </c>
      <c r="AF42" s="80" t="s">
        <v>637</v>
      </c>
      <c r="AG42" s="171" t="s">
        <v>645</v>
      </c>
      <c r="AH42" s="80" t="s">
        <v>62</v>
      </c>
      <c r="AI42" s="180" t="s">
        <v>617</v>
      </c>
    </row>
    <row r="43" spans="1:35" ht="110.25" customHeight="1" x14ac:dyDescent="0.2">
      <c r="A43" s="130" t="s">
        <v>101</v>
      </c>
      <c r="B43" s="178" t="s">
        <v>185</v>
      </c>
      <c r="C43" s="131" t="s">
        <v>186</v>
      </c>
      <c r="D43" s="132" t="s">
        <v>178</v>
      </c>
      <c r="E43" s="169" t="s">
        <v>187</v>
      </c>
      <c r="F43" s="135" t="s">
        <v>47</v>
      </c>
      <c r="G43" s="1" t="s">
        <v>569</v>
      </c>
      <c r="H43" s="134" t="s">
        <v>188</v>
      </c>
      <c r="I43" s="134" t="s">
        <v>128</v>
      </c>
      <c r="J43" s="146" t="s">
        <v>70</v>
      </c>
      <c r="K43" s="133" t="s">
        <v>189</v>
      </c>
      <c r="L43" s="136">
        <v>3</v>
      </c>
      <c r="M43" s="137">
        <f t="shared" si="11"/>
        <v>0.6</v>
      </c>
      <c r="N43" s="136">
        <v>4</v>
      </c>
      <c r="O43" s="137">
        <f t="shared" si="12"/>
        <v>0.8</v>
      </c>
      <c r="P43" s="136">
        <f t="shared" si="13"/>
        <v>12</v>
      </c>
      <c r="Q43" s="138" t="str">
        <f t="shared" si="14"/>
        <v>ALTO</v>
      </c>
      <c r="R43" s="148" t="s">
        <v>190</v>
      </c>
      <c r="S43" s="139" t="s">
        <v>54</v>
      </c>
      <c r="T43" s="139" t="s">
        <v>55</v>
      </c>
      <c r="U43" s="136" t="str">
        <f t="shared" si="7"/>
        <v>Probabilidad</v>
      </c>
      <c r="V43" s="140" t="str">
        <f t="shared" si="6"/>
        <v>40%</v>
      </c>
      <c r="W43" s="141">
        <f t="shared" si="15"/>
        <v>0.36</v>
      </c>
      <c r="X43" s="143" t="str">
        <f t="shared" si="8"/>
        <v>Baja</v>
      </c>
      <c r="Y43" s="140">
        <f t="shared" si="16"/>
        <v>0.8</v>
      </c>
      <c r="Z43" s="143" t="str">
        <f t="shared" si="9"/>
        <v>Mayor</v>
      </c>
      <c r="AA43" s="144" t="str">
        <f t="shared" si="10"/>
        <v>Alto</v>
      </c>
      <c r="AB43" s="145" t="s">
        <v>56</v>
      </c>
      <c r="AC43" s="180" t="s">
        <v>191</v>
      </c>
      <c r="AD43" s="151" t="s">
        <v>611</v>
      </c>
      <c r="AE43" s="151" t="s">
        <v>596</v>
      </c>
      <c r="AF43" s="80" t="s">
        <v>637</v>
      </c>
      <c r="AG43" s="171" t="s">
        <v>645</v>
      </c>
      <c r="AH43" s="80" t="s">
        <v>62</v>
      </c>
      <c r="AI43" s="180" t="s">
        <v>139</v>
      </c>
    </row>
    <row r="44" spans="1:35" ht="78.599999999999994" customHeight="1" x14ac:dyDescent="0.2">
      <c r="A44" s="130" t="s">
        <v>101</v>
      </c>
      <c r="B44" s="178" t="s">
        <v>192</v>
      </c>
      <c r="C44" s="131" t="s">
        <v>193</v>
      </c>
      <c r="D44" s="132" t="s">
        <v>178</v>
      </c>
      <c r="E44" s="169" t="s">
        <v>194</v>
      </c>
      <c r="F44" s="135" t="s">
        <v>47</v>
      </c>
      <c r="G44" s="1" t="s">
        <v>195</v>
      </c>
      <c r="H44" s="134" t="s">
        <v>196</v>
      </c>
      <c r="I44" s="134" t="s">
        <v>128</v>
      </c>
      <c r="J44" s="146" t="s">
        <v>70</v>
      </c>
      <c r="K44" s="133" t="s">
        <v>197</v>
      </c>
      <c r="L44" s="136">
        <v>3</v>
      </c>
      <c r="M44" s="137">
        <f t="shared" si="11"/>
        <v>0.6</v>
      </c>
      <c r="N44" s="136">
        <v>4</v>
      </c>
      <c r="O44" s="137">
        <f t="shared" si="12"/>
        <v>0.8</v>
      </c>
      <c r="P44" s="136">
        <f t="shared" si="13"/>
        <v>12</v>
      </c>
      <c r="Q44" s="138" t="str">
        <f t="shared" si="14"/>
        <v>ALTO</v>
      </c>
      <c r="R44" s="148" t="s">
        <v>198</v>
      </c>
      <c r="S44" s="139" t="s">
        <v>54</v>
      </c>
      <c r="T44" s="139" t="s">
        <v>55</v>
      </c>
      <c r="U44" s="136" t="str">
        <f t="shared" si="7"/>
        <v>Probabilidad</v>
      </c>
      <c r="V44" s="140" t="str">
        <f t="shared" si="6"/>
        <v>40%</v>
      </c>
      <c r="W44" s="141">
        <f t="shared" si="15"/>
        <v>0.36</v>
      </c>
      <c r="X44" s="143" t="str">
        <f t="shared" si="8"/>
        <v>Baja</v>
      </c>
      <c r="Y44" s="140">
        <f t="shared" si="16"/>
        <v>0.8</v>
      </c>
      <c r="Z44" s="143" t="str">
        <f t="shared" si="9"/>
        <v>Mayor</v>
      </c>
      <c r="AA44" s="144" t="str">
        <f t="shared" si="10"/>
        <v>Alto</v>
      </c>
      <c r="AB44" s="145" t="s">
        <v>56</v>
      </c>
      <c r="AC44" s="165" t="s">
        <v>199</v>
      </c>
      <c r="AD44" s="151" t="s">
        <v>612</v>
      </c>
      <c r="AE44" s="151" t="s">
        <v>596</v>
      </c>
      <c r="AF44" s="80" t="s">
        <v>637</v>
      </c>
      <c r="AG44" s="171" t="s">
        <v>645</v>
      </c>
      <c r="AH44" s="80" t="s">
        <v>62</v>
      </c>
      <c r="AI44" s="180" t="s">
        <v>109</v>
      </c>
    </row>
    <row r="45" spans="1:35" ht="117.4" customHeight="1" x14ac:dyDescent="0.2">
      <c r="A45" s="130" t="s">
        <v>124</v>
      </c>
      <c r="B45" s="176" t="s">
        <v>200</v>
      </c>
      <c r="C45" s="131" t="s">
        <v>201</v>
      </c>
      <c r="D45" s="132" t="s">
        <v>202</v>
      </c>
      <c r="E45" s="169" t="s">
        <v>203</v>
      </c>
      <c r="F45" s="135" t="s">
        <v>47</v>
      </c>
      <c r="G45" s="1" t="s">
        <v>204</v>
      </c>
      <c r="H45" s="2" t="s">
        <v>205</v>
      </c>
      <c r="I45" s="134" t="s">
        <v>86</v>
      </c>
      <c r="J45" s="146" t="s">
        <v>87</v>
      </c>
      <c r="K45" s="1" t="s">
        <v>206</v>
      </c>
      <c r="L45" s="136">
        <v>3</v>
      </c>
      <c r="M45" s="137">
        <f t="shared" si="11"/>
        <v>0.6</v>
      </c>
      <c r="N45" s="136">
        <v>4</v>
      </c>
      <c r="O45" s="137">
        <f t="shared" si="12"/>
        <v>0.8</v>
      </c>
      <c r="P45" s="136">
        <f t="shared" si="13"/>
        <v>12</v>
      </c>
      <c r="Q45" s="138" t="str">
        <f t="shared" si="14"/>
        <v>ALTO</v>
      </c>
      <c r="R45" s="134" t="s">
        <v>207</v>
      </c>
      <c r="S45" s="139" t="s">
        <v>54</v>
      </c>
      <c r="T45" s="139" t="s">
        <v>55</v>
      </c>
      <c r="U45" s="136" t="str">
        <f t="shared" si="7"/>
        <v>Probabilidad</v>
      </c>
      <c r="V45" s="140" t="str">
        <f t="shared" si="6"/>
        <v>40%</v>
      </c>
      <c r="W45" s="141">
        <f t="shared" si="15"/>
        <v>0.36</v>
      </c>
      <c r="X45" s="143" t="str">
        <f t="shared" si="8"/>
        <v>Baja</v>
      </c>
      <c r="Y45" s="140">
        <f t="shared" si="16"/>
        <v>0.8</v>
      </c>
      <c r="Z45" s="143" t="str">
        <f t="shared" si="9"/>
        <v>Mayor</v>
      </c>
      <c r="AA45" s="144" t="str">
        <f t="shared" si="10"/>
        <v>Alto</v>
      </c>
      <c r="AB45" s="145" t="s">
        <v>56</v>
      </c>
      <c r="AC45" s="162" t="s">
        <v>579</v>
      </c>
      <c r="AD45" s="151" t="s">
        <v>613</v>
      </c>
      <c r="AE45" s="151" t="s">
        <v>596</v>
      </c>
      <c r="AF45" s="80" t="s">
        <v>637</v>
      </c>
      <c r="AG45" s="171" t="s">
        <v>645</v>
      </c>
      <c r="AH45" s="80" t="s">
        <v>62</v>
      </c>
      <c r="AI45" s="180" t="s">
        <v>647</v>
      </c>
    </row>
    <row r="46" spans="1:35" ht="156" customHeight="1" x14ac:dyDescent="0.2">
      <c r="A46" s="130" t="s">
        <v>124</v>
      </c>
      <c r="B46" s="176" t="s">
        <v>200</v>
      </c>
      <c r="C46" s="131" t="s">
        <v>208</v>
      </c>
      <c r="D46" s="132" t="s">
        <v>209</v>
      </c>
      <c r="E46" s="169" t="s">
        <v>210</v>
      </c>
      <c r="F46" s="135" t="s">
        <v>47</v>
      </c>
      <c r="G46" s="1" t="s">
        <v>211</v>
      </c>
      <c r="H46" s="134" t="s">
        <v>157</v>
      </c>
      <c r="I46" s="134" t="s">
        <v>86</v>
      </c>
      <c r="J46" s="146" t="s">
        <v>70</v>
      </c>
      <c r="K46" s="1" t="s">
        <v>212</v>
      </c>
      <c r="L46" s="136">
        <v>3</v>
      </c>
      <c r="M46" s="137">
        <f t="shared" si="11"/>
        <v>0.6</v>
      </c>
      <c r="N46" s="136">
        <v>4</v>
      </c>
      <c r="O46" s="137">
        <f t="shared" si="12"/>
        <v>0.8</v>
      </c>
      <c r="P46" s="136">
        <f t="shared" si="13"/>
        <v>12</v>
      </c>
      <c r="Q46" s="138" t="str">
        <f t="shared" si="14"/>
        <v>ALTO</v>
      </c>
      <c r="R46" s="134" t="s">
        <v>213</v>
      </c>
      <c r="S46" s="139" t="s">
        <v>54</v>
      </c>
      <c r="T46" s="139" t="s">
        <v>55</v>
      </c>
      <c r="U46" s="136" t="str">
        <f t="shared" si="7"/>
        <v>Probabilidad</v>
      </c>
      <c r="V46" s="140" t="str">
        <f t="shared" si="6"/>
        <v>40%</v>
      </c>
      <c r="W46" s="141">
        <f t="shared" si="15"/>
        <v>0.36</v>
      </c>
      <c r="X46" s="143" t="str">
        <f t="shared" si="8"/>
        <v>Baja</v>
      </c>
      <c r="Y46" s="140">
        <f t="shared" si="16"/>
        <v>0.8</v>
      </c>
      <c r="Z46" s="143" t="str">
        <f t="shared" si="9"/>
        <v>Mayor</v>
      </c>
      <c r="AA46" s="144" t="str">
        <f t="shared" si="10"/>
        <v>Alto</v>
      </c>
      <c r="AB46" s="145" t="s">
        <v>56</v>
      </c>
      <c r="AC46" s="151" t="s">
        <v>580</v>
      </c>
      <c r="AD46" s="151" t="s">
        <v>614</v>
      </c>
      <c r="AE46" s="151" t="s">
        <v>596</v>
      </c>
      <c r="AF46" s="80" t="s">
        <v>637</v>
      </c>
      <c r="AG46" s="171" t="s">
        <v>645</v>
      </c>
      <c r="AH46" s="80" t="s">
        <v>62</v>
      </c>
      <c r="AI46" s="182"/>
    </row>
    <row r="47" spans="1:35" ht="166.15" customHeight="1" x14ac:dyDescent="0.2">
      <c r="A47" s="130" t="s">
        <v>124</v>
      </c>
      <c r="B47" s="176" t="s">
        <v>200</v>
      </c>
      <c r="C47" s="131" t="s">
        <v>214</v>
      </c>
      <c r="D47" s="132" t="s">
        <v>215</v>
      </c>
      <c r="E47" s="169" t="s">
        <v>216</v>
      </c>
      <c r="F47" s="135" t="s">
        <v>47</v>
      </c>
      <c r="G47" s="1" t="s">
        <v>217</v>
      </c>
      <c r="H47" s="134" t="s">
        <v>218</v>
      </c>
      <c r="I47" s="134" t="s">
        <v>86</v>
      </c>
      <c r="J47" s="146" t="s">
        <v>70</v>
      </c>
      <c r="K47" s="1" t="s">
        <v>219</v>
      </c>
      <c r="L47" s="136">
        <v>3</v>
      </c>
      <c r="M47" s="137">
        <f t="shared" si="11"/>
        <v>0.6</v>
      </c>
      <c r="N47" s="136">
        <v>4</v>
      </c>
      <c r="O47" s="137">
        <f t="shared" si="12"/>
        <v>0.8</v>
      </c>
      <c r="P47" s="136">
        <f t="shared" si="13"/>
        <v>12</v>
      </c>
      <c r="Q47" s="138" t="str">
        <f t="shared" si="14"/>
        <v>ALTO</v>
      </c>
      <c r="R47" s="136" t="s">
        <v>220</v>
      </c>
      <c r="S47" s="139" t="s">
        <v>54</v>
      </c>
      <c r="T47" s="139" t="s">
        <v>55</v>
      </c>
      <c r="U47" s="136" t="str">
        <f t="shared" si="7"/>
        <v>Probabilidad</v>
      </c>
      <c r="V47" s="140" t="str">
        <f t="shared" si="6"/>
        <v>40%</v>
      </c>
      <c r="W47" s="141">
        <f t="shared" si="15"/>
        <v>0.36</v>
      </c>
      <c r="X47" s="143" t="str">
        <f t="shared" si="8"/>
        <v>Baja</v>
      </c>
      <c r="Y47" s="140">
        <f t="shared" si="16"/>
        <v>0.8</v>
      </c>
      <c r="Z47" s="143" t="str">
        <f t="shared" si="9"/>
        <v>Mayor</v>
      </c>
      <c r="AA47" s="144" t="str">
        <f t="shared" si="10"/>
        <v>Alto</v>
      </c>
      <c r="AB47" s="145" t="s">
        <v>56</v>
      </c>
      <c r="AC47" s="151" t="s">
        <v>581</v>
      </c>
      <c r="AD47" s="151" t="s">
        <v>646</v>
      </c>
      <c r="AE47" s="151" t="s">
        <v>596</v>
      </c>
      <c r="AF47" s="80" t="s">
        <v>637</v>
      </c>
      <c r="AG47" s="171" t="s">
        <v>645</v>
      </c>
      <c r="AH47" s="80" t="s">
        <v>62</v>
      </c>
      <c r="AI47" s="180" t="s">
        <v>139</v>
      </c>
    </row>
  </sheetData>
  <mergeCells count="287">
    <mergeCell ref="A3:H3"/>
    <mergeCell ref="I3:K3"/>
    <mergeCell ref="L3:AC3"/>
    <mergeCell ref="AD3:AI3"/>
    <mergeCell ref="F5:H5"/>
    <mergeCell ref="I5:J5"/>
    <mergeCell ref="K5:AC5"/>
    <mergeCell ref="AF5:AI5"/>
    <mergeCell ref="A1:AI1"/>
    <mergeCell ref="A2:AI2"/>
    <mergeCell ref="A6:A7"/>
    <mergeCell ref="B6:B7"/>
    <mergeCell ref="C6:K6"/>
    <mergeCell ref="L6:Q6"/>
    <mergeCell ref="R6:R7"/>
    <mergeCell ref="S6:V6"/>
    <mergeCell ref="E8:E11"/>
    <mergeCell ref="F8:F11"/>
    <mergeCell ref="W6:AA6"/>
    <mergeCell ref="Z10:Z11"/>
    <mergeCell ref="AA10:AA11"/>
    <mergeCell ref="P8:P11"/>
    <mergeCell ref="Q8:Q11"/>
    <mergeCell ref="AB6:AB7"/>
    <mergeCell ref="AC6:AD6"/>
    <mergeCell ref="AE6:AE7"/>
    <mergeCell ref="AF6:AI6"/>
    <mergeCell ref="P7:Q7"/>
    <mergeCell ref="AH7:AI7"/>
    <mergeCell ref="Y8:Y9"/>
    <mergeCell ref="Z8:Z9"/>
    <mergeCell ref="AA8:AA9"/>
    <mergeCell ref="AB8:AB11"/>
    <mergeCell ref="R10:R11"/>
    <mergeCell ref="S10:S11"/>
    <mergeCell ref="T10:T11"/>
    <mergeCell ref="U10:U11"/>
    <mergeCell ref="V10:V11"/>
    <mergeCell ref="W10:W11"/>
    <mergeCell ref="S8:S9"/>
    <mergeCell ref="T8:T9"/>
    <mergeCell ref="U8:U9"/>
    <mergeCell ref="V8:V9"/>
    <mergeCell ref="W8:W9"/>
    <mergeCell ref="X8:X9"/>
    <mergeCell ref="R8:R9"/>
    <mergeCell ref="Y10:Y11"/>
    <mergeCell ref="A12:A15"/>
    <mergeCell ref="B12:B15"/>
    <mergeCell ref="C12:C15"/>
    <mergeCell ref="D12:D15"/>
    <mergeCell ref="E12:E15"/>
    <mergeCell ref="F12:F15"/>
    <mergeCell ref="M8:M11"/>
    <mergeCell ref="N8:N11"/>
    <mergeCell ref="O8:O11"/>
    <mergeCell ref="G8:G11"/>
    <mergeCell ref="H8:H11"/>
    <mergeCell ref="I8:I11"/>
    <mergeCell ref="J8:J11"/>
    <mergeCell ref="K8:K11"/>
    <mergeCell ref="L8:L11"/>
    <mergeCell ref="A8:A11"/>
    <mergeCell ref="B8:B11"/>
    <mergeCell ref="C8:C11"/>
    <mergeCell ref="D8:D11"/>
    <mergeCell ref="Q12:Q15"/>
    <mergeCell ref="R12:R15"/>
    <mergeCell ref="G12:G15"/>
    <mergeCell ref="H12:H15"/>
    <mergeCell ref="I12:I15"/>
    <mergeCell ref="J12:J15"/>
    <mergeCell ref="K12:K15"/>
    <mergeCell ref="L12:L15"/>
    <mergeCell ref="X10:X11"/>
    <mergeCell ref="I17:I18"/>
    <mergeCell ref="J17:J18"/>
    <mergeCell ref="K17:K18"/>
    <mergeCell ref="L17:L18"/>
    <mergeCell ref="Y12:Y15"/>
    <mergeCell ref="Z12:Z15"/>
    <mergeCell ref="AA12:AA15"/>
    <mergeCell ref="AB12:AB15"/>
    <mergeCell ref="A17:A18"/>
    <mergeCell ref="B17:B18"/>
    <mergeCell ref="C17:C18"/>
    <mergeCell ref="D17:D18"/>
    <mergeCell ref="E17:E18"/>
    <mergeCell ref="F17:F18"/>
    <mergeCell ref="S12:S15"/>
    <mergeCell ref="T12:T15"/>
    <mergeCell ref="U12:U15"/>
    <mergeCell ref="V12:V15"/>
    <mergeCell ref="W12:W15"/>
    <mergeCell ref="X12:X15"/>
    <mergeCell ref="M12:M15"/>
    <mergeCell ref="N12:N15"/>
    <mergeCell ref="O12:O15"/>
    <mergeCell ref="P12:P15"/>
    <mergeCell ref="Y17:Y18"/>
    <mergeCell ref="Z17:Z18"/>
    <mergeCell ref="AA17:AA18"/>
    <mergeCell ref="AB17:AB18"/>
    <mergeCell ref="A19:A22"/>
    <mergeCell ref="B19:B22"/>
    <mergeCell ref="C19:C22"/>
    <mergeCell ref="D19:D22"/>
    <mergeCell ref="E19:E22"/>
    <mergeCell ref="F19:F22"/>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Z19:Z22"/>
    <mergeCell ref="AA19:AA22"/>
    <mergeCell ref="AB19:AB22"/>
    <mergeCell ref="A23:A24"/>
    <mergeCell ref="B23:B24"/>
    <mergeCell ref="C23:C24"/>
    <mergeCell ref="D23:D24"/>
    <mergeCell ref="E23:E24"/>
    <mergeCell ref="F23:F24"/>
    <mergeCell ref="S19:S22"/>
    <mergeCell ref="T19:T22"/>
    <mergeCell ref="U19:U22"/>
    <mergeCell ref="V19:V22"/>
    <mergeCell ref="W19:W22"/>
    <mergeCell ref="X19:X22"/>
    <mergeCell ref="M19:M22"/>
    <mergeCell ref="N19:N22"/>
    <mergeCell ref="O19:O22"/>
    <mergeCell ref="P19:P22"/>
    <mergeCell ref="Q19:Q22"/>
    <mergeCell ref="R19:R22"/>
    <mergeCell ref="G19:G22"/>
    <mergeCell ref="H19:H22"/>
    <mergeCell ref="I19:I22"/>
    <mergeCell ref="Q23:Q24"/>
    <mergeCell ref="R23:R24"/>
    <mergeCell ref="G23:G24"/>
    <mergeCell ref="H23:H24"/>
    <mergeCell ref="I23:I24"/>
    <mergeCell ref="J23:J24"/>
    <mergeCell ref="K23:K24"/>
    <mergeCell ref="L23:L24"/>
    <mergeCell ref="Y19:Y22"/>
    <mergeCell ref="J19:J22"/>
    <mergeCell ref="K19:K22"/>
    <mergeCell ref="L19:L22"/>
    <mergeCell ref="I26:I31"/>
    <mergeCell ref="J26:J31"/>
    <mergeCell ref="K26:K31"/>
    <mergeCell ref="L26:L31"/>
    <mergeCell ref="Y23:Y24"/>
    <mergeCell ref="Z23:Z24"/>
    <mergeCell ref="AA23:AA24"/>
    <mergeCell ref="AB23:AB24"/>
    <mergeCell ref="A26:A31"/>
    <mergeCell ref="B26:B28"/>
    <mergeCell ref="C26:C31"/>
    <mergeCell ref="D26:D31"/>
    <mergeCell ref="E26:E31"/>
    <mergeCell ref="F26:F31"/>
    <mergeCell ref="S23:S24"/>
    <mergeCell ref="T23:T24"/>
    <mergeCell ref="U23:U24"/>
    <mergeCell ref="V23:V24"/>
    <mergeCell ref="W23:W24"/>
    <mergeCell ref="X23:X24"/>
    <mergeCell ref="M23:M24"/>
    <mergeCell ref="N23:N24"/>
    <mergeCell ref="O23:O24"/>
    <mergeCell ref="P23:P24"/>
    <mergeCell ref="Y26:Y31"/>
    <mergeCell ref="Z26:Z31"/>
    <mergeCell ref="AA26:AA31"/>
    <mergeCell ref="AB26:AB31"/>
    <mergeCell ref="B29:B31"/>
    <mergeCell ref="A32:A41"/>
    <mergeCell ref="B32:B33"/>
    <mergeCell ref="C32:C35"/>
    <mergeCell ref="D32:D35"/>
    <mergeCell ref="E32:E35"/>
    <mergeCell ref="S26:S31"/>
    <mergeCell ref="T26:T31"/>
    <mergeCell ref="U26:U31"/>
    <mergeCell ref="V26:V31"/>
    <mergeCell ref="W26:W31"/>
    <mergeCell ref="X26:X31"/>
    <mergeCell ref="M26:M31"/>
    <mergeCell ref="N26:N31"/>
    <mergeCell ref="O26:O31"/>
    <mergeCell ref="P26:P31"/>
    <mergeCell ref="Q26:Q31"/>
    <mergeCell ref="R26:R31"/>
    <mergeCell ref="G26:G31"/>
    <mergeCell ref="H26:H31"/>
    <mergeCell ref="Z32:Z35"/>
    <mergeCell ref="AA32:AA35"/>
    <mergeCell ref="AB32:AB35"/>
    <mergeCell ref="B34:B35"/>
    <mergeCell ref="R32:R35"/>
    <mergeCell ref="S32:S35"/>
    <mergeCell ref="T32:T35"/>
    <mergeCell ref="U32:U35"/>
    <mergeCell ref="V32:V35"/>
    <mergeCell ref="W32:W35"/>
    <mergeCell ref="L32:L35"/>
    <mergeCell ref="M32:M35"/>
    <mergeCell ref="N32:N35"/>
    <mergeCell ref="O32:O35"/>
    <mergeCell ref="P32:P35"/>
    <mergeCell ref="Q32:Q35"/>
    <mergeCell ref="F32:F35"/>
    <mergeCell ref="G32:G35"/>
    <mergeCell ref="H32:H35"/>
    <mergeCell ref="I32:I35"/>
    <mergeCell ref="J32:J35"/>
    <mergeCell ref="K32:K35"/>
    <mergeCell ref="M36:M39"/>
    <mergeCell ref="B36:B37"/>
    <mergeCell ref="C36:C39"/>
    <mergeCell ref="D36:D39"/>
    <mergeCell ref="E36:E39"/>
    <mergeCell ref="F36:F39"/>
    <mergeCell ref="G36:G39"/>
    <mergeCell ref="X32:X35"/>
    <mergeCell ref="Y32:Y35"/>
    <mergeCell ref="Z36:Z39"/>
    <mergeCell ref="AA36:AA39"/>
    <mergeCell ref="AB36:AB39"/>
    <mergeCell ref="B38:B39"/>
    <mergeCell ref="R38:R39"/>
    <mergeCell ref="S38:S39"/>
    <mergeCell ref="T38:T39"/>
    <mergeCell ref="T36:T37"/>
    <mergeCell ref="U36:U39"/>
    <mergeCell ref="V36:V39"/>
    <mergeCell ref="W36:W39"/>
    <mergeCell ref="X36:X39"/>
    <mergeCell ref="Y36:Y39"/>
    <mergeCell ref="N36:N39"/>
    <mergeCell ref="O36:O39"/>
    <mergeCell ref="P36:P39"/>
    <mergeCell ref="Q36:Q39"/>
    <mergeCell ref="R36:R37"/>
    <mergeCell ref="S36:S37"/>
    <mergeCell ref="H36:H39"/>
    <mergeCell ref="I36:I39"/>
    <mergeCell ref="J36:J39"/>
    <mergeCell ref="K36:K39"/>
    <mergeCell ref="L36:L39"/>
    <mergeCell ref="I40:I41"/>
    <mergeCell ref="J40:J41"/>
    <mergeCell ref="K40:K41"/>
    <mergeCell ref="L40:L41"/>
    <mergeCell ref="M40:M41"/>
    <mergeCell ref="N40:N41"/>
    <mergeCell ref="C40:C41"/>
    <mergeCell ref="D40:D41"/>
    <mergeCell ref="E40:E41"/>
    <mergeCell ref="F40:F41"/>
    <mergeCell ref="G40:G41"/>
    <mergeCell ref="H40:H41"/>
    <mergeCell ref="AB40:AB41"/>
    <mergeCell ref="V40:V41"/>
    <mergeCell ref="W40:W41"/>
    <mergeCell ref="X40:X41"/>
    <mergeCell ref="Y40:Y41"/>
    <mergeCell ref="Z40:Z41"/>
    <mergeCell ref="AA40:AA41"/>
    <mergeCell ref="O40:O41"/>
    <mergeCell ref="P40:P41"/>
    <mergeCell ref="Q40:Q41"/>
    <mergeCell ref="S40:S41"/>
    <mergeCell ref="T40:T41"/>
    <mergeCell ref="U40:U41"/>
  </mergeCells>
  <conditionalFormatting sqref="E12">
    <cfRule type="duplicateValues" dxfId="99" priority="2"/>
  </conditionalFormatting>
  <conditionalFormatting sqref="E16">
    <cfRule type="duplicateValues" dxfId="98" priority="3"/>
  </conditionalFormatting>
  <conditionalFormatting sqref="E17">
    <cfRule type="duplicateValues" dxfId="97" priority="4"/>
  </conditionalFormatting>
  <conditionalFormatting sqref="E19 E25:E26 E42 E32">
    <cfRule type="duplicateValues" dxfId="96" priority="5"/>
  </conditionalFormatting>
  <conditionalFormatting sqref="F5:G5">
    <cfRule type="duplicateValues" dxfId="95" priority="7"/>
  </conditionalFormatting>
  <conditionalFormatting sqref="F53:G1048576 E7:E8 G42:G52 D7 F48:F52">
    <cfRule type="duplicateValues" dxfId="94" priority="8"/>
  </conditionalFormatting>
  <conditionalFormatting sqref="H12">
    <cfRule type="duplicateValues" dxfId="93" priority="9"/>
  </conditionalFormatting>
  <conditionalFormatting sqref="H16">
    <cfRule type="duplicateValues" dxfId="92" priority="10"/>
  </conditionalFormatting>
  <conditionalFormatting sqref="H17">
    <cfRule type="duplicateValues" dxfId="91" priority="11"/>
  </conditionalFormatting>
  <conditionalFormatting sqref="H19 H25:H26 H42 H32 H36">
    <cfRule type="duplicateValues" dxfId="90" priority="12"/>
  </conditionalFormatting>
  <conditionalFormatting sqref="I5">
    <cfRule type="duplicateValues" dxfId="89" priority="13"/>
  </conditionalFormatting>
  <conditionalFormatting sqref="L3:M4 I3:I4">
    <cfRule type="duplicateValues" dxfId="88" priority="14"/>
  </conditionalFormatting>
  <conditionalFormatting sqref="L48:M1048576 K7 H7:H8 I47:I1048576 K25:K26 K42 K32">
    <cfRule type="duplicateValues" dxfId="87" priority="15"/>
  </conditionalFormatting>
  <conditionalFormatting sqref="Q8:T8 Q19 Q25:Q26 Q42 Q23 Q32 Q36 Q40">
    <cfRule type="cellIs" dxfId="86" priority="16" operator="equal">
      <formula>"BAJO"</formula>
    </cfRule>
    <cfRule type="cellIs" dxfId="85" priority="17" operator="equal">
      <formula>"MEDIO"</formula>
    </cfRule>
    <cfRule type="cellIs" dxfId="84" priority="18" operator="equal">
      <formula>"ALTO"</formula>
    </cfRule>
    <cfRule type="cellIs" dxfId="83" priority="19" operator="equal">
      <formula>"MUY ALTO"</formula>
    </cfRule>
  </conditionalFormatting>
  <conditionalFormatting sqref="Q12:T12">
    <cfRule type="cellIs" dxfId="82" priority="20" operator="equal">
      <formula>"BAJO"</formula>
    </cfRule>
    <cfRule type="cellIs" dxfId="81" priority="21" operator="equal">
      <formula>"MEDIO"</formula>
    </cfRule>
    <cfRule type="cellIs" dxfId="80" priority="22" operator="equal">
      <formula>"ALTO"</formula>
    </cfRule>
    <cfRule type="cellIs" dxfId="79" priority="23" operator="equal">
      <formula>"MUY ALTO"</formula>
    </cfRule>
  </conditionalFormatting>
  <conditionalFormatting sqref="Q16:T16 R17">
    <cfRule type="cellIs" dxfId="78" priority="24" operator="equal">
      <formula>"BAJO"</formula>
    </cfRule>
    <cfRule type="cellIs" dxfId="77" priority="25" operator="equal">
      <formula>"MEDIO"</formula>
    </cfRule>
    <cfRule type="cellIs" dxfId="76" priority="26" operator="equal">
      <formula>"ALTO"</formula>
    </cfRule>
    <cfRule type="cellIs" dxfId="75" priority="27" operator="equal">
      <formula>"MUY ALTO"</formula>
    </cfRule>
  </conditionalFormatting>
  <conditionalFormatting sqref="S17:T17 Q17 S19:T19 S23:T23">
    <cfRule type="cellIs" dxfId="74" priority="28" operator="equal">
      <formula>"BAJO"</formula>
    </cfRule>
    <cfRule type="cellIs" dxfId="73" priority="29" operator="equal">
      <formula>"MEDIO"</formula>
    </cfRule>
    <cfRule type="cellIs" dxfId="72" priority="30" operator="equal">
      <formula>"ALTO"</formula>
    </cfRule>
    <cfRule type="cellIs" dxfId="71" priority="31" operator="equal">
      <formula>"MUY ALTO"</formula>
    </cfRule>
  </conditionalFormatting>
  <conditionalFormatting sqref="R13:T15 R18:T18 R9:T11 R19:R36 S20:T22 S24:T42 R38:R42">
    <cfRule type="cellIs" dxfId="70" priority="32" operator="equal">
      <formula>"BAJO"</formula>
    </cfRule>
    <cfRule type="cellIs" dxfId="69" priority="33" operator="equal">
      <formula>"MEDIO"</formula>
    </cfRule>
    <cfRule type="cellIs" dxfId="68" priority="34" operator="equal">
      <formula>"ALTO"</formula>
    </cfRule>
    <cfRule type="cellIs" dxfId="67" priority="35" operator="equal">
      <formula>"MUY ALTO"</formula>
    </cfRule>
  </conditionalFormatting>
  <conditionalFormatting sqref="X8:X42">
    <cfRule type="cellIs" dxfId="66" priority="36" operator="equal">
      <formula>"Muy Alta"</formula>
    </cfRule>
    <cfRule type="cellIs" dxfId="65" priority="37" operator="equal">
      <formula>"Alta"</formula>
    </cfRule>
    <cfRule type="cellIs" dxfId="64" priority="38" operator="equal">
      <formula>"Media"</formula>
    </cfRule>
    <cfRule type="cellIs" dxfId="63" priority="39" operator="equal">
      <formula>"Baja"</formula>
    </cfRule>
    <cfRule type="cellIs" dxfId="62" priority="40" operator="equal">
      <formula>"Muy Baja"</formula>
    </cfRule>
  </conditionalFormatting>
  <conditionalFormatting sqref="Z8:Z42">
    <cfRule type="cellIs" dxfId="61" priority="41" operator="equal">
      <formula>"Catastrófico"</formula>
    </cfRule>
    <cfRule type="cellIs" dxfId="60" priority="42" operator="equal">
      <formula>"Mayor"</formula>
    </cfRule>
    <cfRule type="cellIs" dxfId="59" priority="43" operator="equal">
      <formula>"Moderado"</formula>
    </cfRule>
    <cfRule type="cellIs" dxfId="58" priority="44" operator="equal">
      <formula>"Menor"</formula>
    </cfRule>
    <cfRule type="cellIs" dxfId="57" priority="45" operator="equal">
      <formula>"Leve"</formula>
    </cfRule>
  </conditionalFormatting>
  <conditionalFormatting sqref="AA8:AA42">
    <cfRule type="cellIs" dxfId="56" priority="46" operator="equal">
      <formula>"Extremo"</formula>
    </cfRule>
    <cfRule type="cellIs" dxfId="55" priority="47" operator="equal">
      <formula>"Alto"</formula>
    </cfRule>
    <cfRule type="cellIs" dxfId="54" priority="48" operator="equal">
      <formula>"Moderado"</formula>
    </cfRule>
    <cfRule type="cellIs" dxfId="53" priority="49" operator="equal">
      <formula>"Bajo"</formula>
    </cfRule>
  </conditionalFormatting>
  <conditionalFormatting sqref="E43">
    <cfRule type="duplicateValues" dxfId="52" priority="50"/>
  </conditionalFormatting>
  <conditionalFormatting sqref="H43">
    <cfRule type="duplicateValues" dxfId="51" priority="51"/>
  </conditionalFormatting>
  <conditionalFormatting sqref="K43">
    <cfRule type="duplicateValues" dxfId="50" priority="52"/>
  </conditionalFormatting>
  <conditionalFormatting sqref="Q43">
    <cfRule type="cellIs" dxfId="49" priority="53" operator="equal">
      <formula>"BAJO"</formula>
    </cfRule>
    <cfRule type="cellIs" dxfId="48" priority="54" operator="equal">
      <formula>"MEDIO"</formula>
    </cfRule>
    <cfRule type="cellIs" dxfId="47" priority="55" operator="equal">
      <formula>"ALTO"</formula>
    </cfRule>
    <cfRule type="cellIs" dxfId="46" priority="56" operator="equal">
      <formula>"MUY ALTO"</formula>
    </cfRule>
  </conditionalFormatting>
  <conditionalFormatting sqref="R43:T43">
    <cfRule type="cellIs" dxfId="45" priority="57" operator="equal">
      <formula>"BAJO"</formula>
    </cfRule>
    <cfRule type="cellIs" dxfId="44" priority="58" operator="equal">
      <formula>"MEDIO"</formula>
    </cfRule>
    <cfRule type="cellIs" dxfId="43" priority="59" operator="equal">
      <formula>"ALTO"</formula>
    </cfRule>
    <cfRule type="cellIs" dxfId="42" priority="60" operator="equal">
      <formula>"MUY ALTO"</formula>
    </cfRule>
  </conditionalFormatting>
  <conditionalFormatting sqref="X43">
    <cfRule type="cellIs" dxfId="41" priority="61" operator="equal">
      <formula>"Muy Alta"</formula>
    </cfRule>
    <cfRule type="cellIs" dxfId="40" priority="62" operator="equal">
      <formula>"Alta"</formula>
    </cfRule>
    <cfRule type="cellIs" dxfId="39" priority="63" operator="equal">
      <formula>"Media"</formula>
    </cfRule>
    <cfRule type="cellIs" dxfId="38" priority="64" operator="equal">
      <formula>"Baja"</formula>
    </cfRule>
    <cfRule type="cellIs" dxfId="37" priority="65" operator="equal">
      <formula>"Muy Baja"</formula>
    </cfRule>
  </conditionalFormatting>
  <conditionalFormatting sqref="Z43">
    <cfRule type="cellIs" dxfId="36" priority="66" operator="equal">
      <formula>"Catastrófico"</formula>
    </cfRule>
    <cfRule type="cellIs" dxfId="35" priority="67" operator="equal">
      <formula>"Mayor"</formula>
    </cfRule>
    <cfRule type="cellIs" dxfId="34" priority="68" operator="equal">
      <formula>"Moderado"</formula>
    </cfRule>
    <cfRule type="cellIs" dxfId="33" priority="69" operator="equal">
      <formula>"Menor"</formula>
    </cfRule>
    <cfRule type="cellIs" dxfId="32" priority="70" operator="equal">
      <formula>"Leve"</formula>
    </cfRule>
  </conditionalFormatting>
  <conditionalFormatting sqref="AA43">
    <cfRule type="cellIs" dxfId="31" priority="71" operator="equal">
      <formula>"Extremo"</formula>
    </cfRule>
    <cfRule type="cellIs" dxfId="30" priority="72" operator="equal">
      <formula>"Alto"</formula>
    </cfRule>
    <cfRule type="cellIs" dxfId="29" priority="73" operator="equal">
      <formula>"Moderado"</formula>
    </cfRule>
    <cfRule type="cellIs" dxfId="28" priority="74" operator="equal">
      <formula>"Bajo"</formula>
    </cfRule>
  </conditionalFormatting>
  <conditionalFormatting sqref="E44:E45">
    <cfRule type="duplicateValues" dxfId="27" priority="75"/>
  </conditionalFormatting>
  <conditionalFormatting sqref="H44">
    <cfRule type="duplicateValues" dxfId="26" priority="76"/>
  </conditionalFormatting>
  <conditionalFormatting sqref="K44">
    <cfRule type="duplicateValues" dxfId="25" priority="77"/>
  </conditionalFormatting>
  <conditionalFormatting sqref="Q44:Q47">
    <cfRule type="cellIs" dxfId="24" priority="78" operator="equal">
      <formula>"BAJO"</formula>
    </cfRule>
    <cfRule type="cellIs" dxfId="23" priority="79" operator="equal">
      <formula>"MEDIO"</formula>
    </cfRule>
    <cfRule type="cellIs" dxfId="22" priority="80" operator="equal">
      <formula>"ALTO"</formula>
    </cfRule>
    <cfRule type="cellIs" dxfId="21" priority="81" operator="equal">
      <formula>"MUY ALTO"</formula>
    </cfRule>
  </conditionalFormatting>
  <conditionalFormatting sqref="R44:T44 S45:T47">
    <cfRule type="cellIs" dxfId="20" priority="82" operator="equal">
      <formula>"BAJO"</formula>
    </cfRule>
    <cfRule type="cellIs" dxfId="19" priority="83" operator="equal">
      <formula>"MEDIO"</formula>
    </cfRule>
    <cfRule type="cellIs" dxfId="18" priority="84" operator="equal">
      <formula>"ALTO"</formula>
    </cfRule>
    <cfRule type="cellIs" dxfId="17" priority="85" operator="equal">
      <formula>"MUY ALTO"</formula>
    </cfRule>
  </conditionalFormatting>
  <conditionalFormatting sqref="X44:X47">
    <cfRule type="cellIs" dxfId="16" priority="86" operator="equal">
      <formula>"Muy Alta"</formula>
    </cfRule>
    <cfRule type="cellIs" dxfId="15" priority="87" operator="equal">
      <formula>"Alta"</formula>
    </cfRule>
    <cfRule type="cellIs" dxfId="14" priority="88" operator="equal">
      <formula>"Media"</formula>
    </cfRule>
    <cfRule type="cellIs" dxfId="13" priority="89" operator="equal">
      <formula>"Baja"</formula>
    </cfRule>
    <cfRule type="cellIs" dxfId="12" priority="90" operator="equal">
      <formula>"Muy Baja"</formula>
    </cfRule>
  </conditionalFormatting>
  <conditionalFormatting sqref="Z44:Z47">
    <cfRule type="cellIs" dxfId="11" priority="91" operator="equal">
      <formula>"Catastrófico"</formula>
    </cfRule>
    <cfRule type="cellIs" dxfId="10" priority="92" operator="equal">
      <formula>"Mayor"</formula>
    </cfRule>
    <cfRule type="cellIs" dxfId="9" priority="93" operator="equal">
      <formula>"Moderado"</formula>
    </cfRule>
    <cfRule type="cellIs" dxfId="8" priority="94" operator="equal">
      <formula>"Menor"</formula>
    </cfRule>
    <cfRule type="cellIs" dxfId="7" priority="95" operator="equal">
      <formula>"Leve"</formula>
    </cfRule>
  </conditionalFormatting>
  <conditionalFormatting sqref="AA44:AA47">
    <cfRule type="cellIs" dxfId="6" priority="96" operator="equal">
      <formula>"Extremo"</formula>
    </cfRule>
    <cfRule type="cellIs" dxfId="5" priority="97" operator="equal">
      <formula>"Alto"</formula>
    </cfRule>
    <cfRule type="cellIs" dxfId="4" priority="98" operator="equal">
      <formula>"Moderado"</formula>
    </cfRule>
    <cfRule type="cellIs" dxfId="3" priority="99" operator="equal">
      <formula>"Bajo"</formula>
    </cfRule>
  </conditionalFormatting>
  <conditionalFormatting sqref="E46">
    <cfRule type="duplicateValues" dxfId="2" priority="100"/>
  </conditionalFormatting>
  <conditionalFormatting sqref="E47">
    <cfRule type="duplicateValues" dxfId="1" priority="101"/>
  </conditionalFormatting>
  <conditionalFormatting sqref="F7">
    <cfRule type="duplicateValues" dxfId="0" priority="1"/>
  </conditionalFormatting>
  <dataValidations disablePrompts="1" count="9">
    <dataValidation type="list" allowBlank="1" showInputMessage="1" showErrorMessage="1" sqref="T8:T47">
      <formula1>"Automático,Manual"</formula1>
      <formula2>0</formula2>
    </dataValidation>
    <dataValidation type="list" allowBlank="1" showInputMessage="1" showErrorMessage="1" sqref="S8:S47">
      <formula1>"Preventivo,Detectivo,Correctivo"</formula1>
      <formula2>0</formula2>
    </dataValidation>
    <dataValidation type="list" allowBlank="1" showInputMessage="1" showErrorMessage="1" sqref="J8:J11">
      <formula1>"Interno,Externo,Interno y Externo"</formula1>
      <formula2>0</formula2>
    </dataValidation>
    <dataValidation type="list" allowBlank="1" showInputMessage="1" showErrorMessage="1" sqref="A8 A12 A16:A17 A19 A23 A25:A26 A32 A42:B42 A43:A47">
      <formula1>"Software,Hardware,Información,Servicios,Instalaciones,Personas"</formula1>
      <formula2>0</formula2>
    </dataValidation>
    <dataValidation type="list" allowBlank="1" showInputMessage="1" showErrorMessage="1" sqref="I16:I17 I25 I42:I47">
      <formula1>"Estratégicos,Imagen,Operativo,Financiero,Cumplimiento,Tecnología,Conocimiento,Ambientales y de Seguridad y Salud en el Trabajo"</formula1>
      <formula2>0</formula2>
    </dataValidation>
    <dataValidation type="list" allowBlank="1" showInputMessage="1" showErrorMessage="1" sqref="AH8:AH25 AH28:AH31 AH34:AH47">
      <formula1>"Eficacia,Efectividad"</formula1>
      <formula2>0</formula2>
    </dataValidation>
    <dataValidation type="list" allowBlank="1" showInputMessage="1" showErrorMessage="1" sqref="AB8 AB12:AB47">
      <formula1>"Evitar,Reducir,Transferir,Asumir,Compartir"</formula1>
      <formula2>0</formula2>
    </dataValidation>
    <dataValidation type="list" allowBlank="1" showInputMessage="1" showErrorMessage="1" sqref="J12 J16:J17 J19 J23 J25:J26 J32 J36 J40 J42:J47">
      <formula1>"Externo,Interno"</formula1>
      <formula2>0</formula2>
    </dataValidation>
    <dataValidation type="list" allowBlank="1" showInputMessage="1" showErrorMessage="1" sqref="F8 F12 F16:F17 F19 F23 F25:F26 F32 F36 F40 F42:F47">
      <formula1>"Riesgo,Oportunidad"</formula1>
      <formula2>0</formula2>
    </dataValidation>
  </dataValidations>
  <pageMargins left="0.7" right="0.7" top="0.75" bottom="0.75" header="0.511811023622047" footer="0.511811023622047"/>
  <pageSetup scale="43"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8" sqref="B8"/>
    </sheetView>
  </sheetViews>
  <sheetFormatPr baseColWidth="10" defaultRowHeight="15" x14ac:dyDescent="0.25"/>
  <cols>
    <col min="1" max="1" width="18.7109375" bestFit="1" customWidth="1"/>
  </cols>
  <sheetData>
    <row r="1" spans="1:1" x14ac:dyDescent="0.25">
      <c r="A1" s="101" t="s">
        <v>585</v>
      </c>
    </row>
    <row r="2" spans="1:1" x14ac:dyDescent="0.25">
      <c r="A2" s="102" t="s">
        <v>586</v>
      </c>
    </row>
    <row r="3" spans="1:1" x14ac:dyDescent="0.25">
      <c r="A3" s="102" t="s">
        <v>587</v>
      </c>
    </row>
    <row r="4" spans="1:1" x14ac:dyDescent="0.25">
      <c r="A4" s="102" t="s">
        <v>588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0"/>
  <sheetViews>
    <sheetView zoomScale="75" zoomScaleNormal="75" workbookViewId="0">
      <selection activeCell="E1" sqref="E1"/>
    </sheetView>
  </sheetViews>
  <sheetFormatPr baseColWidth="10" defaultColWidth="11.42578125" defaultRowHeight="15" x14ac:dyDescent="0.25"/>
  <cols>
    <col min="1" max="1" width="32.85546875" style="109" customWidth="1"/>
    <col min="2" max="2" width="36.7109375" style="110" customWidth="1"/>
    <col min="3" max="3" width="30.42578125" style="103" customWidth="1"/>
    <col min="4" max="4" width="11.42578125" style="103"/>
    <col min="5" max="5" width="15" style="103" bestFit="1" customWidth="1"/>
    <col min="6" max="1024" width="11.42578125" style="103"/>
    <col min="1025" max="16384" width="11.42578125" style="104"/>
  </cols>
  <sheetData>
    <row r="1" spans="1:5" x14ac:dyDescent="0.25">
      <c r="A1" s="109" t="s">
        <v>221</v>
      </c>
      <c r="C1" s="103" t="s">
        <v>222</v>
      </c>
      <c r="E1" s="103" t="s">
        <v>223</v>
      </c>
    </row>
    <row r="3" spans="1:5" s="114" customFormat="1" x14ac:dyDescent="0.25">
      <c r="A3" s="111" t="s">
        <v>224</v>
      </c>
      <c r="B3" s="112" t="s">
        <v>41</v>
      </c>
      <c r="C3" s="113" t="s">
        <v>225</v>
      </c>
    </row>
    <row r="4" spans="1:5" ht="12.75" customHeight="1" x14ac:dyDescent="0.25">
      <c r="A4" s="236" t="s">
        <v>226</v>
      </c>
      <c r="B4" s="115" t="s">
        <v>227</v>
      </c>
      <c r="C4" s="116" t="s">
        <v>228</v>
      </c>
    </row>
    <row r="5" spans="1:5" x14ac:dyDescent="0.25">
      <c r="A5" s="236"/>
      <c r="B5" s="115" t="s">
        <v>229</v>
      </c>
      <c r="C5" s="116" t="s">
        <v>228</v>
      </c>
    </row>
    <row r="6" spans="1:5" x14ac:dyDescent="0.25">
      <c r="A6" s="236"/>
      <c r="B6" s="115" t="s">
        <v>230</v>
      </c>
      <c r="C6" s="116" t="s">
        <v>228</v>
      </c>
    </row>
    <row r="7" spans="1:5" x14ac:dyDescent="0.25">
      <c r="A7" s="236"/>
      <c r="B7" s="115" t="s">
        <v>231</v>
      </c>
      <c r="C7" s="116" t="s">
        <v>228</v>
      </c>
    </row>
    <row r="8" spans="1:5" x14ac:dyDescent="0.25">
      <c r="A8" s="236"/>
      <c r="B8" s="115" t="s">
        <v>232</v>
      </c>
      <c r="C8" s="116" t="s">
        <v>228</v>
      </c>
    </row>
    <row r="9" spans="1:5" x14ac:dyDescent="0.25">
      <c r="A9" s="236"/>
      <c r="B9" s="115" t="s">
        <v>233</v>
      </c>
      <c r="C9" s="116" t="s">
        <v>228</v>
      </c>
    </row>
    <row r="10" spans="1:5" ht="12.75" customHeight="1" x14ac:dyDescent="0.25">
      <c r="A10" s="236" t="s">
        <v>234</v>
      </c>
      <c r="B10" s="115" t="s">
        <v>235</v>
      </c>
      <c r="C10" s="116" t="s">
        <v>236</v>
      </c>
    </row>
    <row r="11" spans="1:5" x14ac:dyDescent="0.25">
      <c r="A11" s="236"/>
      <c r="B11" s="115" t="s">
        <v>237</v>
      </c>
      <c r="C11" s="116" t="s">
        <v>236</v>
      </c>
    </row>
    <row r="12" spans="1:5" x14ac:dyDescent="0.25">
      <c r="A12" s="236"/>
      <c r="B12" s="115" t="s">
        <v>238</v>
      </c>
      <c r="C12" s="116" t="s">
        <v>236</v>
      </c>
    </row>
    <row r="13" spans="1:5" x14ac:dyDescent="0.25">
      <c r="A13" s="236"/>
      <c r="B13" s="115" t="s">
        <v>239</v>
      </c>
      <c r="C13" s="116" t="s">
        <v>236</v>
      </c>
    </row>
    <row r="14" spans="1:5" x14ac:dyDescent="0.25">
      <c r="A14" s="236"/>
      <c r="B14" s="115" t="s">
        <v>240</v>
      </c>
      <c r="C14" s="116" t="s">
        <v>236</v>
      </c>
    </row>
    <row r="15" spans="1:5" ht="25.5" customHeight="1" x14ac:dyDescent="0.25">
      <c r="A15" s="236" t="s">
        <v>241</v>
      </c>
      <c r="B15" s="115" t="s">
        <v>242</v>
      </c>
      <c r="C15" s="116" t="s">
        <v>236</v>
      </c>
    </row>
    <row r="16" spans="1:5" x14ac:dyDescent="0.25">
      <c r="A16" s="236"/>
      <c r="B16" s="115" t="s">
        <v>243</v>
      </c>
      <c r="C16" s="116" t="s">
        <v>236</v>
      </c>
    </row>
    <row r="17" spans="1:3" ht="29.25" x14ac:dyDescent="0.25">
      <c r="A17" s="236"/>
      <c r="B17" s="115" t="s">
        <v>244</v>
      </c>
      <c r="C17" s="116"/>
    </row>
    <row r="18" spans="1:3" ht="12.75" customHeight="1" x14ac:dyDescent="0.25">
      <c r="A18" s="236" t="s">
        <v>245</v>
      </c>
      <c r="B18" s="115" t="s">
        <v>246</v>
      </c>
      <c r="C18" s="116"/>
    </row>
    <row r="19" spans="1:3" x14ac:dyDescent="0.25">
      <c r="A19" s="236"/>
      <c r="B19" s="115" t="s">
        <v>247</v>
      </c>
      <c r="C19" s="116"/>
    </row>
    <row r="20" spans="1:3" x14ac:dyDescent="0.25">
      <c r="A20" s="236"/>
      <c r="B20" s="115" t="s">
        <v>248</v>
      </c>
      <c r="C20" s="116"/>
    </row>
    <row r="21" spans="1:3" ht="25.5" customHeight="1" x14ac:dyDescent="0.25">
      <c r="A21" s="236" t="s">
        <v>249</v>
      </c>
      <c r="B21" s="115" t="s">
        <v>250</v>
      </c>
      <c r="C21" s="116"/>
    </row>
    <row r="22" spans="1:3" x14ac:dyDescent="0.25">
      <c r="A22" s="236"/>
      <c r="B22" s="115" t="s">
        <v>251</v>
      </c>
      <c r="C22" s="116"/>
    </row>
    <row r="23" spans="1:3" x14ac:dyDescent="0.25">
      <c r="A23" s="236"/>
      <c r="B23" s="115" t="s">
        <v>252</v>
      </c>
      <c r="C23" s="116"/>
    </row>
    <row r="24" spans="1:3" x14ac:dyDescent="0.25">
      <c r="A24" s="236"/>
      <c r="B24" s="115" t="s">
        <v>253</v>
      </c>
      <c r="C24" s="116"/>
    </row>
    <row r="25" spans="1:3" x14ac:dyDescent="0.25">
      <c r="A25" s="236"/>
      <c r="B25" s="115" t="s">
        <v>254</v>
      </c>
      <c r="C25" s="116"/>
    </row>
    <row r="26" spans="1:3" ht="29.25" x14ac:dyDescent="0.25">
      <c r="A26" s="236"/>
      <c r="B26" s="115" t="s">
        <v>255</v>
      </c>
      <c r="C26" s="116"/>
    </row>
    <row r="27" spans="1:3" x14ac:dyDescent="0.25">
      <c r="A27" s="236"/>
      <c r="B27" s="115" t="s">
        <v>256</v>
      </c>
      <c r="C27" s="116"/>
    </row>
    <row r="28" spans="1:3" ht="29.25" x14ac:dyDescent="0.25">
      <c r="A28" s="236"/>
      <c r="B28" s="115" t="s">
        <v>257</v>
      </c>
      <c r="C28" s="116"/>
    </row>
    <row r="29" spans="1:3" x14ac:dyDescent="0.25">
      <c r="A29" s="236"/>
      <c r="B29" s="115" t="s">
        <v>258</v>
      </c>
      <c r="C29" s="116"/>
    </row>
    <row r="30" spans="1:3" x14ac:dyDescent="0.25">
      <c r="A30" s="236"/>
      <c r="B30" s="115" t="s">
        <v>259</v>
      </c>
      <c r="C30" s="116"/>
    </row>
    <row r="31" spans="1:3" x14ac:dyDescent="0.25">
      <c r="A31" s="236"/>
      <c r="B31" s="115" t="s">
        <v>260</v>
      </c>
      <c r="C31" s="116"/>
    </row>
    <row r="32" spans="1:3" ht="12.75" customHeight="1" x14ac:dyDescent="0.25">
      <c r="A32" s="236" t="s">
        <v>261</v>
      </c>
      <c r="B32" s="115" t="s">
        <v>262</v>
      </c>
      <c r="C32" s="116"/>
    </row>
    <row r="33" spans="1:3" x14ac:dyDescent="0.25">
      <c r="A33" s="236"/>
      <c r="B33" s="115" t="s">
        <v>263</v>
      </c>
      <c r="C33" s="116"/>
    </row>
    <row r="34" spans="1:3" ht="29.25" x14ac:dyDescent="0.25">
      <c r="A34" s="236"/>
      <c r="B34" s="115" t="s">
        <v>264</v>
      </c>
      <c r="C34" s="116"/>
    </row>
    <row r="35" spans="1:3" x14ac:dyDescent="0.25">
      <c r="A35" s="236"/>
      <c r="B35" s="115" t="s">
        <v>265</v>
      </c>
      <c r="C35" s="116"/>
    </row>
    <row r="36" spans="1:3" ht="29.25" x14ac:dyDescent="0.25">
      <c r="A36" s="236"/>
      <c r="B36" s="115" t="s">
        <v>266</v>
      </c>
      <c r="C36" s="116"/>
    </row>
    <row r="37" spans="1:3" ht="12.75" customHeight="1" x14ac:dyDescent="0.25">
      <c r="A37" s="236" t="s">
        <v>267</v>
      </c>
      <c r="B37" s="115" t="s">
        <v>268</v>
      </c>
      <c r="C37" s="116"/>
    </row>
    <row r="38" spans="1:3" x14ac:dyDescent="0.25">
      <c r="A38" s="236"/>
      <c r="B38" s="115" t="s">
        <v>269</v>
      </c>
      <c r="C38" s="116"/>
    </row>
    <row r="39" spans="1:3" x14ac:dyDescent="0.25">
      <c r="A39" s="236"/>
      <c r="B39" s="115" t="s">
        <v>270</v>
      </c>
      <c r="C39" s="116"/>
    </row>
    <row r="40" spans="1:3" x14ac:dyDescent="0.25">
      <c r="A40" s="236"/>
      <c r="B40" s="115" t="s">
        <v>271</v>
      </c>
      <c r="C40" s="116"/>
    </row>
    <row r="41" spans="1:3" x14ac:dyDescent="0.25">
      <c r="A41" s="236"/>
      <c r="B41" s="115" t="s">
        <v>272</v>
      </c>
      <c r="C41" s="116"/>
    </row>
    <row r="42" spans="1:3" ht="12.75" customHeight="1" x14ac:dyDescent="0.25">
      <c r="A42" s="236" t="s">
        <v>273</v>
      </c>
      <c r="B42" s="115" t="s">
        <v>274</v>
      </c>
      <c r="C42" s="116"/>
    </row>
    <row r="43" spans="1:3" x14ac:dyDescent="0.25">
      <c r="A43" s="236"/>
      <c r="B43" s="115" t="s">
        <v>275</v>
      </c>
      <c r="C43" s="116"/>
    </row>
    <row r="44" spans="1:3" x14ac:dyDescent="0.25">
      <c r="A44" s="236"/>
      <c r="B44" s="115" t="s">
        <v>276</v>
      </c>
      <c r="C44" s="116"/>
    </row>
    <row r="45" spans="1:3" x14ac:dyDescent="0.25">
      <c r="A45" s="236"/>
      <c r="B45" s="115" t="s">
        <v>277</v>
      </c>
      <c r="C45" s="116"/>
    </row>
    <row r="46" spans="1:3" ht="29.25" x14ac:dyDescent="0.25">
      <c r="A46" s="236"/>
      <c r="B46" s="115" t="s">
        <v>278</v>
      </c>
      <c r="C46" s="116"/>
    </row>
    <row r="50" spans="1:3" s="120" customFormat="1" x14ac:dyDescent="0.25">
      <c r="A50" s="117" t="s">
        <v>279</v>
      </c>
      <c r="B50" s="118" t="s">
        <v>280</v>
      </c>
      <c r="C50" s="119" t="s">
        <v>281</v>
      </c>
    </row>
    <row r="51" spans="1:3" ht="12.75" customHeight="1" x14ac:dyDescent="0.25">
      <c r="A51" s="237" t="s">
        <v>282</v>
      </c>
      <c r="B51" s="115" t="s">
        <v>283</v>
      </c>
      <c r="C51" s="116" t="s">
        <v>284</v>
      </c>
    </row>
    <row r="52" spans="1:3" x14ac:dyDescent="0.25">
      <c r="A52" s="237"/>
      <c r="B52" s="115" t="s">
        <v>285</v>
      </c>
      <c r="C52" s="116" t="s">
        <v>286</v>
      </c>
    </row>
    <row r="53" spans="1:3" x14ac:dyDescent="0.25">
      <c r="A53" s="237"/>
      <c r="B53" s="115" t="s">
        <v>287</v>
      </c>
      <c r="C53" s="116" t="s">
        <v>288</v>
      </c>
    </row>
    <row r="54" spans="1:3" x14ac:dyDescent="0.25">
      <c r="A54" s="237"/>
      <c r="B54" s="115" t="s">
        <v>289</v>
      </c>
      <c r="C54" s="116" t="s">
        <v>290</v>
      </c>
    </row>
    <row r="55" spans="1:3" x14ac:dyDescent="0.25">
      <c r="A55" s="237"/>
      <c r="B55" s="115" t="s">
        <v>291</v>
      </c>
      <c r="C55" s="116" t="s">
        <v>292</v>
      </c>
    </row>
    <row r="56" spans="1:3" ht="12.75" customHeight="1" x14ac:dyDescent="0.25">
      <c r="A56" s="237" t="s">
        <v>293</v>
      </c>
      <c r="B56" s="107" t="s">
        <v>294</v>
      </c>
      <c r="C56" s="116" t="s">
        <v>295</v>
      </c>
    </row>
    <row r="57" spans="1:3" x14ac:dyDescent="0.25">
      <c r="A57" s="237"/>
      <c r="B57" s="115" t="s">
        <v>296</v>
      </c>
      <c r="C57" s="116" t="s">
        <v>297</v>
      </c>
    </row>
    <row r="58" spans="1:3" x14ac:dyDescent="0.25">
      <c r="A58" s="237"/>
      <c r="B58" s="115" t="s">
        <v>298</v>
      </c>
      <c r="C58" s="116" t="s">
        <v>299</v>
      </c>
    </row>
    <row r="59" spans="1:3" x14ac:dyDescent="0.25">
      <c r="A59" s="237"/>
      <c r="B59" s="115" t="s">
        <v>300</v>
      </c>
      <c r="C59" s="116" t="s">
        <v>301</v>
      </c>
    </row>
    <row r="60" spans="1:3" x14ac:dyDescent="0.25">
      <c r="A60" s="237"/>
      <c r="B60" s="115"/>
      <c r="C60" s="116" t="s">
        <v>302</v>
      </c>
    </row>
    <row r="61" spans="1:3" ht="12.75" customHeight="1" x14ac:dyDescent="0.25">
      <c r="A61" s="237" t="s">
        <v>303</v>
      </c>
      <c r="B61" s="115" t="s">
        <v>304</v>
      </c>
      <c r="C61" s="116" t="s">
        <v>305</v>
      </c>
    </row>
    <row r="62" spans="1:3" x14ac:dyDescent="0.25">
      <c r="A62" s="237"/>
      <c r="B62" s="115" t="s">
        <v>306</v>
      </c>
      <c r="C62" s="116" t="s">
        <v>307</v>
      </c>
    </row>
    <row r="63" spans="1:3" x14ac:dyDescent="0.25">
      <c r="A63" s="237"/>
      <c r="B63" s="115" t="s">
        <v>308</v>
      </c>
      <c r="C63" s="116" t="s">
        <v>309</v>
      </c>
    </row>
    <row r="64" spans="1:3" x14ac:dyDescent="0.25">
      <c r="A64" s="237"/>
      <c r="B64" s="115" t="s">
        <v>310</v>
      </c>
      <c r="C64" s="116" t="s">
        <v>311</v>
      </c>
    </row>
    <row r="65" spans="1:3" x14ac:dyDescent="0.25">
      <c r="A65" s="237"/>
      <c r="B65" s="115" t="s">
        <v>312</v>
      </c>
      <c r="C65" s="116" t="s">
        <v>313</v>
      </c>
    </row>
    <row r="66" spans="1:3" ht="29.25" x14ac:dyDescent="0.25">
      <c r="A66" s="237"/>
      <c r="B66" s="115" t="s">
        <v>314</v>
      </c>
      <c r="C66" s="116"/>
    </row>
    <row r="67" spans="1:3" ht="12.75" customHeight="1" x14ac:dyDescent="0.25">
      <c r="A67" s="237" t="s">
        <v>315</v>
      </c>
      <c r="B67" s="115" t="s">
        <v>316</v>
      </c>
      <c r="C67" s="116" t="s">
        <v>317</v>
      </c>
    </row>
    <row r="68" spans="1:3" x14ac:dyDescent="0.25">
      <c r="A68" s="237"/>
      <c r="B68" s="115" t="s">
        <v>318</v>
      </c>
      <c r="C68" s="116" t="s">
        <v>319</v>
      </c>
    </row>
    <row r="69" spans="1:3" x14ac:dyDescent="0.25">
      <c r="A69" s="237"/>
      <c r="B69" s="115" t="s">
        <v>320</v>
      </c>
      <c r="C69" s="116" t="s">
        <v>321</v>
      </c>
    </row>
    <row r="70" spans="1:3" x14ac:dyDescent="0.25">
      <c r="A70" s="237"/>
      <c r="B70" s="115"/>
      <c r="C70" s="116" t="s">
        <v>322</v>
      </c>
    </row>
    <row r="71" spans="1:3" x14ac:dyDescent="0.25">
      <c r="A71" s="237"/>
      <c r="B71" s="115"/>
      <c r="C71" s="116" t="s">
        <v>323</v>
      </c>
    </row>
    <row r="72" spans="1:3" x14ac:dyDescent="0.25">
      <c r="A72" s="237"/>
      <c r="B72" s="115"/>
      <c r="C72" s="116" t="s">
        <v>324</v>
      </c>
    </row>
    <row r="73" spans="1:3" x14ac:dyDescent="0.25">
      <c r="A73" s="237"/>
      <c r="B73" s="115"/>
      <c r="C73" s="116" t="s">
        <v>311</v>
      </c>
    </row>
    <row r="74" spans="1:3" x14ac:dyDescent="0.25">
      <c r="A74" s="237"/>
      <c r="B74" s="115"/>
      <c r="C74" s="116" t="s">
        <v>325</v>
      </c>
    </row>
    <row r="75" spans="1:3" ht="12.75" customHeight="1" x14ac:dyDescent="0.25">
      <c r="A75" s="237" t="s">
        <v>326</v>
      </c>
      <c r="B75" s="115" t="s">
        <v>327</v>
      </c>
      <c r="C75" s="116" t="s">
        <v>328</v>
      </c>
    </row>
    <row r="76" spans="1:3" x14ac:dyDescent="0.25">
      <c r="A76" s="237"/>
      <c r="B76" s="115" t="s">
        <v>285</v>
      </c>
      <c r="C76" s="116" t="s">
        <v>304</v>
      </c>
    </row>
    <row r="77" spans="1:3" x14ac:dyDescent="0.25">
      <c r="A77" s="237"/>
      <c r="B77" s="115" t="s">
        <v>329</v>
      </c>
      <c r="C77" s="116" t="s">
        <v>330</v>
      </c>
    </row>
    <row r="78" spans="1:3" x14ac:dyDescent="0.25">
      <c r="A78" s="237"/>
      <c r="B78" s="115" t="s">
        <v>298</v>
      </c>
      <c r="C78" s="116" t="s">
        <v>331</v>
      </c>
    </row>
    <row r="79" spans="1:3" x14ac:dyDescent="0.25">
      <c r="A79" s="237"/>
      <c r="B79" s="115" t="s">
        <v>310</v>
      </c>
      <c r="C79" s="116" t="s">
        <v>332</v>
      </c>
    </row>
    <row r="80" spans="1:3" x14ac:dyDescent="0.25">
      <c r="A80" s="237"/>
      <c r="B80" s="115" t="s">
        <v>333</v>
      </c>
      <c r="C80" s="116" t="s">
        <v>334</v>
      </c>
    </row>
    <row r="81" spans="1:3" ht="43.5" x14ac:dyDescent="0.25">
      <c r="A81" s="237"/>
      <c r="B81" s="115" t="s">
        <v>335</v>
      </c>
      <c r="C81" s="116" t="s">
        <v>336</v>
      </c>
    </row>
    <row r="82" spans="1:3" x14ac:dyDescent="0.25">
      <c r="A82" s="237"/>
      <c r="B82" s="115"/>
      <c r="C82" s="116" t="s">
        <v>337</v>
      </c>
    </row>
    <row r="83" spans="1:3" x14ac:dyDescent="0.25">
      <c r="A83" s="237"/>
      <c r="B83" s="115"/>
      <c r="C83" s="116" t="s">
        <v>338</v>
      </c>
    </row>
    <row r="84" spans="1:3" x14ac:dyDescent="0.25">
      <c r="A84" s="237"/>
      <c r="B84" s="115"/>
      <c r="C84" s="116" t="s">
        <v>339</v>
      </c>
    </row>
    <row r="85" spans="1:3" x14ac:dyDescent="0.25">
      <c r="A85" s="237"/>
      <c r="B85" s="115"/>
      <c r="C85" s="116" t="s">
        <v>340</v>
      </c>
    </row>
    <row r="86" spans="1:3" x14ac:dyDescent="0.25">
      <c r="A86" s="237"/>
      <c r="B86" s="115"/>
      <c r="C86" s="116" t="s">
        <v>341</v>
      </c>
    </row>
    <row r="87" spans="1:3" x14ac:dyDescent="0.25">
      <c r="A87" s="237"/>
      <c r="B87" s="115"/>
      <c r="C87" s="116" t="s">
        <v>342</v>
      </c>
    </row>
    <row r="88" spans="1:3" x14ac:dyDescent="0.25">
      <c r="A88" s="237"/>
      <c r="B88" s="115"/>
      <c r="C88" s="116" t="s">
        <v>343</v>
      </c>
    </row>
    <row r="89" spans="1:3" x14ac:dyDescent="0.25">
      <c r="A89" s="237"/>
      <c r="B89" s="115"/>
      <c r="C89" s="116" t="s">
        <v>344</v>
      </c>
    </row>
    <row r="90" spans="1:3" x14ac:dyDescent="0.25">
      <c r="A90" s="237"/>
      <c r="B90" s="115"/>
      <c r="C90" s="116" t="s">
        <v>345</v>
      </c>
    </row>
  </sheetData>
  <mergeCells count="13">
    <mergeCell ref="A61:A66"/>
    <mergeCell ref="A67:A74"/>
    <mergeCell ref="A75:A90"/>
    <mergeCell ref="A32:A36"/>
    <mergeCell ref="A37:A41"/>
    <mergeCell ref="A42:A46"/>
    <mergeCell ref="A51:A55"/>
    <mergeCell ref="A56:A60"/>
    <mergeCell ref="A4:A9"/>
    <mergeCell ref="A10:A14"/>
    <mergeCell ref="A15:A17"/>
    <mergeCell ref="A18:A20"/>
    <mergeCell ref="A21:A31"/>
  </mergeCells>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zoomScale="75" zoomScaleNormal="75" workbookViewId="0">
      <selection activeCell="B24" sqref="B24"/>
    </sheetView>
  </sheetViews>
  <sheetFormatPr baseColWidth="10" defaultColWidth="10.7109375" defaultRowHeight="15" x14ac:dyDescent="0.25"/>
  <cols>
    <col min="1" max="1" width="24.140625" style="103" customWidth="1"/>
    <col min="2" max="2" width="72.140625" style="103" customWidth="1"/>
    <col min="3" max="3" width="41.85546875" style="103" customWidth="1"/>
    <col min="4" max="16384" width="10.7109375" style="104"/>
  </cols>
  <sheetData>
    <row r="1" spans="1:3" x14ac:dyDescent="0.25">
      <c r="A1" s="103" t="s">
        <v>346</v>
      </c>
    </row>
    <row r="2" spans="1:3" x14ac:dyDescent="0.25">
      <c r="A2" s="103" t="s">
        <v>347</v>
      </c>
    </row>
    <row r="3" spans="1:3" x14ac:dyDescent="0.25">
      <c r="A3" s="103" t="s">
        <v>348</v>
      </c>
    </row>
    <row r="4" spans="1:3" x14ac:dyDescent="0.25">
      <c r="A4" s="103" t="s">
        <v>349</v>
      </c>
    </row>
    <row r="5" spans="1:3" x14ac:dyDescent="0.25">
      <c r="A5" s="103" t="s">
        <v>350</v>
      </c>
    </row>
    <row r="6" spans="1:3" x14ac:dyDescent="0.25">
      <c r="A6" s="103" t="s">
        <v>351</v>
      </c>
    </row>
    <row r="7" spans="1:3" x14ac:dyDescent="0.25">
      <c r="A7" s="103" t="s">
        <v>352</v>
      </c>
    </row>
    <row r="8" spans="1:3" x14ac:dyDescent="0.25">
      <c r="A8" s="103" t="s">
        <v>353</v>
      </c>
    </row>
    <row r="10" spans="1:3" s="3" customFormat="1" x14ac:dyDescent="0.25">
      <c r="A10" s="105" t="s">
        <v>354</v>
      </c>
      <c r="B10" s="106" t="s">
        <v>355</v>
      </c>
      <c r="C10" s="106" t="s">
        <v>356</v>
      </c>
    </row>
    <row r="11" spans="1:3" ht="28.5" x14ac:dyDescent="0.25">
      <c r="A11" s="238" t="s">
        <v>357</v>
      </c>
      <c r="B11" s="107" t="s">
        <v>358</v>
      </c>
      <c r="C11" s="107" t="s">
        <v>359</v>
      </c>
    </row>
    <row r="12" spans="1:3" x14ac:dyDescent="0.25">
      <c r="A12" s="238"/>
      <c r="B12" s="107" t="s">
        <v>360</v>
      </c>
      <c r="C12" s="107" t="s">
        <v>361</v>
      </c>
    </row>
    <row r="13" spans="1:3" x14ac:dyDescent="0.25">
      <c r="A13" s="238"/>
      <c r="B13" s="107" t="s">
        <v>362</v>
      </c>
      <c r="C13" s="107" t="s">
        <v>363</v>
      </c>
    </row>
    <row r="14" spans="1:3" x14ac:dyDescent="0.25">
      <c r="A14" s="238"/>
      <c r="B14" s="107" t="s">
        <v>364</v>
      </c>
      <c r="C14" s="107" t="s">
        <v>246</v>
      </c>
    </row>
    <row r="15" spans="1:3" x14ac:dyDescent="0.25">
      <c r="A15" s="238"/>
      <c r="B15" s="107" t="s">
        <v>365</v>
      </c>
      <c r="C15" s="107" t="s">
        <v>274</v>
      </c>
    </row>
    <row r="16" spans="1:3" x14ac:dyDescent="0.25">
      <c r="A16" s="238"/>
      <c r="B16" s="107" t="s">
        <v>366</v>
      </c>
      <c r="C16" s="107" t="s">
        <v>367</v>
      </c>
    </row>
    <row r="17" spans="1:3" x14ac:dyDescent="0.25">
      <c r="A17" s="238"/>
      <c r="B17" s="107" t="s">
        <v>368</v>
      </c>
      <c r="C17" s="107" t="s">
        <v>369</v>
      </c>
    </row>
    <row r="18" spans="1:3" x14ac:dyDescent="0.25">
      <c r="A18" s="238"/>
      <c r="B18" s="107" t="s">
        <v>370</v>
      </c>
      <c r="C18" s="107" t="s">
        <v>371</v>
      </c>
    </row>
    <row r="19" spans="1:3" x14ac:dyDescent="0.25">
      <c r="A19" s="238"/>
      <c r="B19" s="107" t="s">
        <v>372</v>
      </c>
      <c r="C19" s="107" t="s">
        <v>371</v>
      </c>
    </row>
    <row r="20" spans="1:3" x14ac:dyDescent="0.25">
      <c r="A20" s="238"/>
      <c r="B20" s="107" t="s">
        <v>373</v>
      </c>
      <c r="C20" s="107" t="s">
        <v>371</v>
      </c>
    </row>
    <row r="21" spans="1:3" x14ac:dyDescent="0.25">
      <c r="A21" s="238" t="s">
        <v>374</v>
      </c>
      <c r="B21" s="107" t="s">
        <v>375</v>
      </c>
      <c r="C21" s="107" t="s">
        <v>376</v>
      </c>
    </row>
    <row r="22" spans="1:3" x14ac:dyDescent="0.25">
      <c r="A22" s="238"/>
      <c r="B22" s="107" t="s">
        <v>377</v>
      </c>
      <c r="C22" s="108" t="s">
        <v>376</v>
      </c>
    </row>
    <row r="23" spans="1:3" ht="28.5" x14ac:dyDescent="0.25">
      <c r="A23" s="238"/>
      <c r="B23" s="107" t="s">
        <v>378</v>
      </c>
      <c r="C23" s="108" t="s">
        <v>376</v>
      </c>
    </row>
    <row r="24" spans="1:3" ht="28.5" x14ac:dyDescent="0.25">
      <c r="A24" s="238"/>
      <c r="B24" s="107" t="s">
        <v>379</v>
      </c>
      <c r="C24" s="108" t="s">
        <v>376</v>
      </c>
    </row>
    <row r="25" spans="1:3" x14ac:dyDescent="0.25">
      <c r="A25" s="238"/>
      <c r="B25" s="107" t="s">
        <v>380</v>
      </c>
      <c r="C25" s="108" t="s">
        <v>376</v>
      </c>
    </row>
    <row r="26" spans="1:3" x14ac:dyDescent="0.25">
      <c r="A26" s="238"/>
      <c r="B26" s="107" t="s">
        <v>381</v>
      </c>
      <c r="C26" s="108" t="s">
        <v>376</v>
      </c>
    </row>
    <row r="27" spans="1:3" x14ac:dyDescent="0.25">
      <c r="A27" s="238"/>
      <c r="B27" s="107" t="s">
        <v>382</v>
      </c>
      <c r="C27" s="108" t="s">
        <v>383</v>
      </c>
    </row>
    <row r="28" spans="1:3" ht="28.5" x14ac:dyDescent="0.25">
      <c r="A28" s="238"/>
      <c r="B28" s="107" t="s">
        <v>384</v>
      </c>
      <c r="C28" s="108" t="s">
        <v>383</v>
      </c>
    </row>
    <row r="29" spans="1:3" x14ac:dyDescent="0.25">
      <c r="A29" s="238"/>
      <c r="B29" s="107" t="s">
        <v>385</v>
      </c>
      <c r="C29" s="108" t="s">
        <v>274</v>
      </c>
    </row>
    <row r="30" spans="1:3" x14ac:dyDescent="0.25">
      <c r="A30" s="238"/>
      <c r="B30" s="107" t="s">
        <v>386</v>
      </c>
      <c r="C30" s="108" t="s">
        <v>274</v>
      </c>
    </row>
    <row r="31" spans="1:3" x14ac:dyDescent="0.25">
      <c r="A31" s="238"/>
      <c r="B31" s="107" t="s">
        <v>387</v>
      </c>
      <c r="C31" s="108" t="s">
        <v>274</v>
      </c>
    </row>
    <row r="32" spans="1:3" x14ac:dyDescent="0.25">
      <c r="A32" s="238"/>
      <c r="B32" s="107" t="s">
        <v>388</v>
      </c>
      <c r="C32" s="108" t="s">
        <v>274</v>
      </c>
    </row>
    <row r="33" spans="1:3" ht="28.5" x14ac:dyDescent="0.25">
      <c r="A33" s="238"/>
      <c r="B33" s="107" t="s">
        <v>389</v>
      </c>
      <c r="C33" s="108" t="s">
        <v>276</v>
      </c>
    </row>
    <row r="34" spans="1:3" x14ac:dyDescent="0.25">
      <c r="A34" s="238"/>
      <c r="B34" s="107" t="s">
        <v>390</v>
      </c>
      <c r="C34" s="108" t="s">
        <v>276</v>
      </c>
    </row>
    <row r="35" spans="1:3" x14ac:dyDescent="0.25">
      <c r="A35" s="238"/>
      <c r="B35" s="107" t="s">
        <v>391</v>
      </c>
      <c r="C35" s="108" t="s">
        <v>276</v>
      </c>
    </row>
    <row r="36" spans="1:3" ht="28.5" x14ac:dyDescent="0.25">
      <c r="A36" s="238"/>
      <c r="B36" s="107" t="s">
        <v>392</v>
      </c>
      <c r="C36" s="107" t="s">
        <v>393</v>
      </c>
    </row>
    <row r="37" spans="1:3" x14ac:dyDescent="0.25">
      <c r="A37" s="238"/>
      <c r="B37" s="107" t="s">
        <v>394</v>
      </c>
      <c r="C37" s="107" t="s">
        <v>265</v>
      </c>
    </row>
    <row r="38" spans="1:3" x14ac:dyDescent="0.25">
      <c r="A38" s="238"/>
      <c r="B38" s="107" t="s">
        <v>395</v>
      </c>
      <c r="C38" s="107" t="s">
        <v>265</v>
      </c>
    </row>
    <row r="39" spans="1:3" x14ac:dyDescent="0.25">
      <c r="A39" s="238"/>
      <c r="B39" s="107" t="s">
        <v>396</v>
      </c>
      <c r="C39" s="107" t="s">
        <v>265</v>
      </c>
    </row>
    <row r="40" spans="1:3" x14ac:dyDescent="0.25">
      <c r="A40" s="238"/>
      <c r="B40" s="107" t="s">
        <v>397</v>
      </c>
      <c r="C40" s="107" t="s">
        <v>265</v>
      </c>
    </row>
    <row r="41" spans="1:3" x14ac:dyDescent="0.25">
      <c r="A41" s="238"/>
      <c r="B41" s="107" t="s">
        <v>398</v>
      </c>
      <c r="C41" s="107" t="s">
        <v>265</v>
      </c>
    </row>
    <row r="42" spans="1:3" x14ac:dyDescent="0.25">
      <c r="A42" s="238"/>
      <c r="B42" s="107" t="s">
        <v>399</v>
      </c>
      <c r="C42" s="107" t="s">
        <v>253</v>
      </c>
    </row>
    <row r="43" spans="1:3" x14ac:dyDescent="0.25">
      <c r="A43" s="238"/>
      <c r="B43" s="107" t="s">
        <v>400</v>
      </c>
      <c r="C43" s="107" t="s">
        <v>268</v>
      </c>
    </row>
    <row r="44" spans="1:3" ht="42.75" x14ac:dyDescent="0.25">
      <c r="A44" s="238" t="s">
        <v>401</v>
      </c>
      <c r="B44" s="107" t="s">
        <v>402</v>
      </c>
      <c r="C44" s="107" t="s">
        <v>277</v>
      </c>
    </row>
    <row r="45" spans="1:3" ht="28.5" x14ac:dyDescent="0.25">
      <c r="A45" s="238"/>
      <c r="B45" s="107" t="s">
        <v>403</v>
      </c>
      <c r="C45" s="107" t="s">
        <v>252</v>
      </c>
    </row>
    <row r="46" spans="1:3" ht="28.5" x14ac:dyDescent="0.25">
      <c r="A46" s="238"/>
      <c r="B46" s="107" t="s">
        <v>404</v>
      </c>
      <c r="C46" s="108" t="s">
        <v>252</v>
      </c>
    </row>
    <row r="47" spans="1:3" ht="28.5" x14ac:dyDescent="0.25">
      <c r="A47" s="238"/>
      <c r="B47" s="107" t="s">
        <v>405</v>
      </c>
      <c r="C47" s="107" t="s">
        <v>406</v>
      </c>
    </row>
    <row r="48" spans="1:3" ht="28.5" x14ac:dyDescent="0.25">
      <c r="A48" s="238"/>
      <c r="B48" s="107" t="s">
        <v>407</v>
      </c>
      <c r="C48" s="107" t="s">
        <v>406</v>
      </c>
    </row>
    <row r="49" spans="1:3" ht="57" x14ac:dyDescent="0.25">
      <c r="A49" s="238"/>
      <c r="B49" s="107" t="s">
        <v>408</v>
      </c>
      <c r="C49" s="107" t="s">
        <v>276</v>
      </c>
    </row>
    <row r="50" spans="1:3" ht="28.5" x14ac:dyDescent="0.25">
      <c r="A50" s="238"/>
      <c r="B50" s="107" t="s">
        <v>409</v>
      </c>
      <c r="C50" s="107" t="s">
        <v>251</v>
      </c>
    </row>
    <row r="51" spans="1:3" ht="28.5" x14ac:dyDescent="0.25">
      <c r="A51" s="238"/>
      <c r="B51" s="107" t="s">
        <v>410</v>
      </c>
      <c r="C51" s="107" t="s">
        <v>251</v>
      </c>
    </row>
    <row r="52" spans="1:3" ht="42.75" x14ac:dyDescent="0.25">
      <c r="A52" s="238"/>
      <c r="B52" s="107" t="s">
        <v>411</v>
      </c>
      <c r="C52" s="107" t="s">
        <v>412</v>
      </c>
    </row>
    <row r="53" spans="1:3" ht="28.5" x14ac:dyDescent="0.25">
      <c r="A53" s="238"/>
      <c r="B53" s="107" t="s">
        <v>413</v>
      </c>
      <c r="C53" s="107" t="s">
        <v>414</v>
      </c>
    </row>
    <row r="54" spans="1:3" ht="28.5" x14ac:dyDescent="0.25">
      <c r="A54" s="238" t="s">
        <v>415</v>
      </c>
      <c r="B54" s="107" t="s">
        <v>416</v>
      </c>
      <c r="C54" s="107" t="s">
        <v>417</v>
      </c>
    </row>
    <row r="55" spans="1:3" x14ac:dyDescent="0.25">
      <c r="A55" s="238"/>
      <c r="B55" s="107" t="s">
        <v>418</v>
      </c>
      <c r="C55" s="107" t="s">
        <v>419</v>
      </c>
    </row>
    <row r="56" spans="1:3" x14ac:dyDescent="0.25">
      <c r="A56" s="238"/>
      <c r="B56" s="107" t="s">
        <v>420</v>
      </c>
      <c r="C56" s="108" t="s">
        <v>274</v>
      </c>
    </row>
    <row r="57" spans="1:3" x14ac:dyDescent="0.25">
      <c r="A57" s="238"/>
      <c r="B57" s="107" t="s">
        <v>421</v>
      </c>
      <c r="C57" s="108" t="s">
        <v>274</v>
      </c>
    </row>
    <row r="58" spans="1:3" x14ac:dyDescent="0.25">
      <c r="A58" s="238"/>
      <c r="B58" s="107" t="s">
        <v>422</v>
      </c>
      <c r="C58" s="108" t="s">
        <v>274</v>
      </c>
    </row>
    <row r="59" spans="1:3" x14ac:dyDescent="0.25">
      <c r="A59" s="238"/>
      <c r="B59" s="107" t="s">
        <v>423</v>
      </c>
      <c r="C59" s="107" t="s">
        <v>424</v>
      </c>
    </row>
    <row r="60" spans="1:3" x14ac:dyDescent="0.25">
      <c r="A60" s="238"/>
      <c r="B60" s="107" t="s">
        <v>425</v>
      </c>
      <c r="C60" s="107" t="s">
        <v>426</v>
      </c>
    </row>
    <row r="61" spans="1:3" ht="28.5" x14ac:dyDescent="0.25">
      <c r="A61" s="238"/>
      <c r="B61" s="107" t="s">
        <v>427</v>
      </c>
      <c r="C61" s="107" t="s">
        <v>268</v>
      </c>
    </row>
    <row r="62" spans="1:3" ht="28.5" x14ac:dyDescent="0.25">
      <c r="A62" s="238" t="s">
        <v>428</v>
      </c>
      <c r="B62" s="107" t="s">
        <v>429</v>
      </c>
      <c r="C62" s="108"/>
    </row>
    <row r="63" spans="1:3" x14ac:dyDescent="0.25">
      <c r="A63" s="238"/>
      <c r="B63" s="107" t="s">
        <v>430</v>
      </c>
      <c r="C63" s="108"/>
    </row>
    <row r="64" spans="1:3" x14ac:dyDescent="0.25">
      <c r="A64" s="238"/>
      <c r="B64" s="107" t="s">
        <v>431</v>
      </c>
      <c r="C64" s="108"/>
    </row>
    <row r="65" spans="1:3" x14ac:dyDescent="0.25">
      <c r="A65" s="238"/>
      <c r="B65" s="107" t="s">
        <v>432</v>
      </c>
      <c r="C65" s="108"/>
    </row>
    <row r="66" spans="1:3" x14ac:dyDescent="0.25">
      <c r="A66" s="238" t="s">
        <v>433</v>
      </c>
      <c r="B66" s="107" t="s">
        <v>434</v>
      </c>
      <c r="C66" s="108" t="s">
        <v>376</v>
      </c>
    </row>
    <row r="67" spans="1:3" x14ac:dyDescent="0.25">
      <c r="A67" s="238"/>
      <c r="B67" s="107" t="s">
        <v>435</v>
      </c>
      <c r="C67" s="108" t="s">
        <v>376</v>
      </c>
    </row>
    <row r="68" spans="1:3" ht="28.5" x14ac:dyDescent="0.25">
      <c r="A68" s="238"/>
      <c r="B68" s="107" t="s">
        <v>436</v>
      </c>
      <c r="C68" s="108" t="s">
        <v>376</v>
      </c>
    </row>
    <row r="69" spans="1:3" ht="28.5" x14ac:dyDescent="0.25">
      <c r="A69" s="238"/>
      <c r="B69" s="107" t="s">
        <v>437</v>
      </c>
      <c r="C69" s="108" t="s">
        <v>376</v>
      </c>
    </row>
    <row r="70" spans="1:3" x14ac:dyDescent="0.25">
      <c r="A70" s="238"/>
      <c r="B70" s="107" t="s">
        <v>438</v>
      </c>
      <c r="C70" s="108" t="s">
        <v>376</v>
      </c>
    </row>
    <row r="71" spans="1:3" x14ac:dyDescent="0.25">
      <c r="A71" s="238"/>
      <c r="B71" s="107" t="s">
        <v>439</v>
      </c>
      <c r="C71" s="108" t="s">
        <v>376</v>
      </c>
    </row>
    <row r="72" spans="1:3" ht="28.5" x14ac:dyDescent="0.25">
      <c r="A72" s="238"/>
      <c r="B72" s="107" t="s">
        <v>440</v>
      </c>
      <c r="C72" s="108" t="s">
        <v>376</v>
      </c>
    </row>
    <row r="73" spans="1:3" ht="28.5" x14ac:dyDescent="0.25">
      <c r="A73" s="238"/>
      <c r="B73" s="107" t="s">
        <v>441</v>
      </c>
      <c r="C73" s="107" t="s">
        <v>442</v>
      </c>
    </row>
    <row r="74" spans="1:3" ht="28.5" x14ac:dyDescent="0.25">
      <c r="A74" s="238"/>
      <c r="B74" s="107" t="s">
        <v>443</v>
      </c>
      <c r="C74" s="107" t="s">
        <v>442</v>
      </c>
    </row>
    <row r="75" spans="1:3" ht="28.5" x14ac:dyDescent="0.25">
      <c r="A75" s="238"/>
      <c r="B75" s="107" t="s">
        <v>444</v>
      </c>
      <c r="C75" s="107" t="s">
        <v>442</v>
      </c>
    </row>
    <row r="76" spans="1:3" x14ac:dyDescent="0.25">
      <c r="A76" s="238"/>
      <c r="B76" s="107" t="s">
        <v>445</v>
      </c>
      <c r="C76" s="108" t="s">
        <v>383</v>
      </c>
    </row>
    <row r="77" spans="1:3" x14ac:dyDescent="0.25">
      <c r="A77" s="238"/>
      <c r="B77" s="107" t="s">
        <v>446</v>
      </c>
      <c r="C77" s="108" t="s">
        <v>383</v>
      </c>
    </row>
    <row r="78" spans="1:3" ht="28.5" x14ac:dyDescent="0.25">
      <c r="A78" s="238"/>
      <c r="B78" s="107" t="s">
        <v>447</v>
      </c>
      <c r="C78" s="107" t="s">
        <v>257</v>
      </c>
    </row>
    <row r="79" spans="1:3" ht="28.5" x14ac:dyDescent="0.25">
      <c r="A79" s="238"/>
      <c r="B79" s="107" t="s">
        <v>448</v>
      </c>
      <c r="C79" s="107" t="s">
        <v>277</v>
      </c>
    </row>
    <row r="80" spans="1:3" x14ac:dyDescent="0.25">
      <c r="A80" s="238"/>
      <c r="B80" s="107" t="s">
        <v>449</v>
      </c>
      <c r="C80" s="107" t="s">
        <v>450</v>
      </c>
    </row>
    <row r="81" spans="1:3" x14ac:dyDescent="0.25">
      <c r="A81" s="238"/>
      <c r="B81" s="107" t="s">
        <v>451</v>
      </c>
      <c r="C81" s="108" t="s">
        <v>274</v>
      </c>
    </row>
    <row r="82" spans="1:3" ht="28.5" x14ac:dyDescent="0.25">
      <c r="A82" s="238"/>
      <c r="B82" s="107" t="s">
        <v>452</v>
      </c>
      <c r="C82" s="108" t="s">
        <v>274</v>
      </c>
    </row>
    <row r="83" spans="1:3" x14ac:dyDescent="0.25">
      <c r="A83" s="238"/>
      <c r="B83" s="107" t="s">
        <v>453</v>
      </c>
      <c r="C83" s="108" t="s">
        <v>274</v>
      </c>
    </row>
    <row r="84" spans="1:3" x14ac:dyDescent="0.25">
      <c r="A84" s="238"/>
      <c r="B84" s="107" t="s">
        <v>454</v>
      </c>
      <c r="C84" s="108" t="s">
        <v>274</v>
      </c>
    </row>
    <row r="85" spans="1:3" ht="28.5" x14ac:dyDescent="0.25">
      <c r="A85" s="238"/>
      <c r="B85" s="107" t="s">
        <v>455</v>
      </c>
      <c r="C85" s="108" t="s">
        <v>274</v>
      </c>
    </row>
    <row r="86" spans="1:3" ht="28.5" x14ac:dyDescent="0.25">
      <c r="A86" s="238"/>
      <c r="B86" s="107" t="s">
        <v>456</v>
      </c>
      <c r="C86" s="108" t="s">
        <v>254</v>
      </c>
    </row>
    <row r="87" spans="1:3" x14ac:dyDescent="0.25">
      <c r="A87" s="238"/>
      <c r="B87" s="107" t="s">
        <v>457</v>
      </c>
      <c r="C87" s="108" t="s">
        <v>254</v>
      </c>
    </row>
    <row r="88" spans="1:3" ht="28.5" x14ac:dyDescent="0.25">
      <c r="A88" s="238"/>
      <c r="B88" s="107" t="s">
        <v>458</v>
      </c>
      <c r="C88" s="108" t="s">
        <v>254</v>
      </c>
    </row>
    <row r="89" spans="1:3" x14ac:dyDescent="0.25">
      <c r="A89" s="238"/>
      <c r="B89" s="107" t="s">
        <v>459</v>
      </c>
      <c r="C89" s="107" t="s">
        <v>253</v>
      </c>
    </row>
    <row r="90" spans="1:3" ht="28.5" x14ac:dyDescent="0.25">
      <c r="A90" s="238"/>
      <c r="B90" s="107" t="s">
        <v>460</v>
      </c>
      <c r="C90" s="107" t="s">
        <v>253</v>
      </c>
    </row>
    <row r="91" spans="1:3" ht="28.5" x14ac:dyDescent="0.25">
      <c r="A91" s="238"/>
      <c r="B91" s="107" t="s">
        <v>461</v>
      </c>
      <c r="C91" s="107" t="s">
        <v>253</v>
      </c>
    </row>
    <row r="92" spans="1:3" x14ac:dyDescent="0.25">
      <c r="A92" s="238"/>
      <c r="B92" s="107" t="s">
        <v>462</v>
      </c>
      <c r="C92" s="107" t="s">
        <v>463</v>
      </c>
    </row>
    <row r="93" spans="1:3" ht="28.5" x14ac:dyDescent="0.25">
      <c r="A93" s="238"/>
      <c r="B93" s="107" t="s">
        <v>464</v>
      </c>
      <c r="C93" s="107" t="s">
        <v>463</v>
      </c>
    </row>
    <row r="94" spans="1:3" ht="28.5" x14ac:dyDescent="0.25">
      <c r="A94" s="238"/>
      <c r="B94" s="107" t="s">
        <v>465</v>
      </c>
      <c r="C94" s="107" t="s">
        <v>466</v>
      </c>
    </row>
  </sheetData>
  <mergeCells count="6">
    <mergeCell ref="A66:A94"/>
    <mergeCell ref="A11:A20"/>
    <mergeCell ref="A21:A43"/>
    <mergeCell ref="A44:A53"/>
    <mergeCell ref="A54:A61"/>
    <mergeCell ref="A62:A65"/>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19"/>
  <sheetViews>
    <sheetView zoomScale="75" zoomScaleNormal="75" workbookViewId="0">
      <selection activeCell="D6" sqref="D6"/>
    </sheetView>
  </sheetViews>
  <sheetFormatPr baseColWidth="10" defaultColWidth="11.42578125" defaultRowHeight="19.5" x14ac:dyDescent="0.3"/>
  <cols>
    <col min="1" max="1" width="11.42578125" style="4"/>
    <col min="2" max="2" width="6.7109375" style="4" customWidth="1"/>
    <col min="3" max="3" width="11.42578125" style="4" hidden="1"/>
    <col min="4" max="5" width="11.42578125" style="4"/>
    <col min="6" max="6" width="36.85546875" style="4" customWidth="1"/>
    <col min="7" max="7" width="1.42578125" style="4" customWidth="1"/>
    <col min="8" max="9" width="11.42578125" style="4"/>
    <col min="10" max="10" width="36.5703125" style="4" customWidth="1"/>
    <col min="11" max="257" width="11.42578125" style="4"/>
    <col min="258" max="258" width="6.7109375" style="4" customWidth="1"/>
    <col min="259" max="259" width="11.5703125" style="4" hidden="1" customWidth="1"/>
    <col min="260" max="261" width="11.42578125" style="4"/>
    <col min="262" max="262" width="36.85546875" style="4" customWidth="1"/>
    <col min="263" max="263" width="1.42578125" style="4" customWidth="1"/>
    <col min="264" max="265" width="11.42578125" style="4"/>
    <col min="266" max="266" width="36.5703125" style="4" customWidth="1"/>
    <col min="267" max="513" width="11.42578125" style="4"/>
    <col min="514" max="514" width="6.7109375" style="4" customWidth="1"/>
    <col min="515" max="515" width="11.5703125" style="4" hidden="1" customWidth="1"/>
    <col min="516" max="517" width="11.42578125" style="4"/>
    <col min="518" max="518" width="36.85546875" style="4" customWidth="1"/>
    <col min="519" max="519" width="1.42578125" style="4" customWidth="1"/>
    <col min="520" max="521" width="11.42578125" style="4"/>
    <col min="522" max="522" width="36.5703125" style="4" customWidth="1"/>
    <col min="523" max="769" width="11.42578125" style="4"/>
    <col min="770" max="770" width="6.7109375" style="4" customWidth="1"/>
    <col min="771" max="771" width="11.5703125" style="4" hidden="1" customWidth="1"/>
    <col min="772" max="773" width="11.42578125" style="4"/>
    <col min="774" max="774" width="36.85546875" style="4" customWidth="1"/>
    <col min="775" max="775" width="1.42578125" style="4" customWidth="1"/>
    <col min="776" max="777" width="11.42578125" style="4"/>
    <col min="778" max="778" width="36.5703125" style="4" customWidth="1"/>
    <col min="779" max="1024" width="11.42578125" style="4"/>
  </cols>
  <sheetData>
    <row r="2" spans="4:10" x14ac:dyDescent="0.3">
      <c r="D2" s="239" t="s">
        <v>467</v>
      </c>
      <c r="E2" s="239"/>
      <c r="F2" s="239"/>
      <c r="G2" s="239"/>
      <c r="H2" s="239"/>
      <c r="I2" s="239"/>
      <c r="J2" s="239"/>
    </row>
    <row r="4" spans="4:10" x14ac:dyDescent="0.3">
      <c r="D4" s="240" t="s">
        <v>468</v>
      </c>
      <c r="E4" s="240"/>
      <c r="F4" s="240"/>
      <c r="H4" s="240" t="s">
        <v>469</v>
      </c>
      <c r="I4" s="240"/>
      <c r="J4" s="240"/>
    </row>
    <row r="5" spans="4:10" ht="12" customHeight="1" x14ac:dyDescent="0.3"/>
    <row r="6" spans="4:10" ht="38.25" customHeight="1" x14ac:dyDescent="0.3">
      <c r="D6" s="241" t="s">
        <v>470</v>
      </c>
      <c r="E6" s="241"/>
      <c r="F6" s="241"/>
      <c r="G6" s="5"/>
      <c r="H6" s="241" t="s">
        <v>471</v>
      </c>
      <c r="I6" s="241"/>
      <c r="J6" s="241"/>
    </row>
    <row r="7" spans="4:10" ht="38.25" customHeight="1" x14ac:dyDescent="0.3">
      <c r="D7" s="241" t="s">
        <v>472</v>
      </c>
      <c r="E7" s="241"/>
      <c r="F7" s="241"/>
      <c r="G7" s="5"/>
      <c r="H7" s="241" t="s">
        <v>473</v>
      </c>
      <c r="I7" s="241"/>
      <c r="J7" s="241"/>
    </row>
    <row r="8" spans="4:10" ht="38.25" customHeight="1" x14ac:dyDescent="0.3">
      <c r="D8" s="241" t="s">
        <v>474</v>
      </c>
      <c r="E8" s="241"/>
      <c r="F8" s="241"/>
      <c r="G8" s="5"/>
      <c r="H8" s="241" t="s">
        <v>475</v>
      </c>
      <c r="I8" s="241"/>
      <c r="J8" s="241"/>
    </row>
    <row r="9" spans="4:10" ht="38.25" customHeight="1" x14ac:dyDescent="0.3">
      <c r="D9" s="241" t="s">
        <v>476</v>
      </c>
      <c r="E9" s="241"/>
      <c r="F9" s="241"/>
      <c r="G9" s="5"/>
      <c r="H9" s="241" t="s">
        <v>477</v>
      </c>
      <c r="I9" s="241"/>
      <c r="J9" s="241"/>
    </row>
    <row r="10" spans="4:10" ht="38.25" customHeight="1" x14ac:dyDescent="0.3">
      <c r="D10" s="241" t="s">
        <v>478</v>
      </c>
      <c r="E10" s="241"/>
      <c r="F10" s="241"/>
      <c r="G10" s="5"/>
      <c r="H10" s="241"/>
      <c r="I10" s="241"/>
      <c r="J10" s="241"/>
    </row>
    <row r="11" spans="4:10" x14ac:dyDescent="0.3">
      <c r="D11" s="6"/>
      <c r="E11" s="6"/>
      <c r="F11" s="6"/>
      <c r="G11" s="6"/>
      <c r="H11" s="6"/>
    </row>
    <row r="12" spans="4:10" x14ac:dyDescent="0.3">
      <c r="D12" s="6"/>
      <c r="E12" s="6"/>
      <c r="F12" s="6"/>
      <c r="G12" s="6"/>
      <c r="H12" s="6"/>
    </row>
    <row r="13" spans="4:10" x14ac:dyDescent="0.3">
      <c r="D13" s="6"/>
      <c r="E13" s="6"/>
      <c r="F13" s="6"/>
      <c r="G13" s="6"/>
      <c r="H13" s="6"/>
    </row>
    <row r="14" spans="4:10" x14ac:dyDescent="0.3">
      <c r="D14" s="6"/>
      <c r="E14" s="6"/>
      <c r="F14" s="6"/>
      <c r="G14" s="6"/>
      <c r="H14" s="6"/>
    </row>
    <row r="15" spans="4:10" x14ac:dyDescent="0.3">
      <c r="D15" s="6"/>
      <c r="E15" s="6"/>
      <c r="F15" s="6"/>
      <c r="G15" s="6"/>
      <c r="H15" s="6"/>
    </row>
    <row r="16" spans="4:10" x14ac:dyDescent="0.3">
      <c r="D16" s="6"/>
      <c r="E16" s="6"/>
      <c r="F16" s="6"/>
      <c r="G16" s="6"/>
      <c r="H16" s="6"/>
    </row>
    <row r="17" spans="4:8" x14ac:dyDescent="0.3">
      <c r="D17" s="6"/>
      <c r="E17" s="6"/>
      <c r="F17" s="6"/>
      <c r="G17" s="6"/>
      <c r="H17" s="6"/>
    </row>
    <row r="18" spans="4:8" x14ac:dyDescent="0.3">
      <c r="D18" s="6"/>
      <c r="E18" s="6"/>
      <c r="F18" s="6"/>
      <c r="G18" s="6"/>
      <c r="H18" s="6"/>
    </row>
    <row r="19" spans="4:8" x14ac:dyDescent="0.3">
      <c r="D19" s="6"/>
      <c r="E19" s="6"/>
      <c r="F19" s="6"/>
      <c r="G19" s="6"/>
      <c r="H19" s="6"/>
    </row>
  </sheetData>
  <mergeCells count="12">
    <mergeCell ref="D7:F7"/>
    <mergeCell ref="H7:J7"/>
    <mergeCell ref="D8:F8"/>
    <mergeCell ref="H8:J8"/>
    <mergeCell ref="D9:F9"/>
    <mergeCell ref="H9:J10"/>
    <mergeCell ref="D10:F10"/>
    <mergeCell ref="D2:J2"/>
    <mergeCell ref="D4:F4"/>
    <mergeCell ref="H4:J4"/>
    <mergeCell ref="D6:F6"/>
    <mergeCell ref="H6:J6"/>
  </mergeCells>
  <pageMargins left="0.7" right="0.7" top="0.75" bottom="0.75" header="0.511811023622047" footer="0.511811023622047"/>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75" zoomScaleNormal="75" workbookViewId="0">
      <selection activeCell="A5" sqref="A5"/>
    </sheetView>
  </sheetViews>
  <sheetFormatPr baseColWidth="10" defaultColWidth="10.7109375" defaultRowHeight="15" x14ac:dyDescent="0.25"/>
  <cols>
    <col min="1" max="1" width="29.5703125" customWidth="1"/>
    <col min="2" max="2" width="105.5703125" customWidth="1"/>
  </cols>
  <sheetData>
    <row r="1" spans="1:6" ht="75" customHeight="1" x14ac:dyDescent="0.25">
      <c r="A1" s="242" t="s">
        <v>479</v>
      </c>
      <c r="B1" s="242"/>
    </row>
    <row r="2" spans="1:6" ht="76.5" customHeight="1" x14ac:dyDescent="0.25">
      <c r="A2" s="7" t="s">
        <v>480</v>
      </c>
      <c r="B2" s="8" t="s">
        <v>481</v>
      </c>
      <c r="E2" t="s">
        <v>482</v>
      </c>
    </row>
    <row r="3" spans="1:6" ht="79.5" customHeight="1" x14ac:dyDescent="0.25">
      <c r="A3" s="7" t="s">
        <v>483</v>
      </c>
      <c r="B3" s="8" t="s">
        <v>484</v>
      </c>
    </row>
    <row r="4" spans="1:6" ht="108.75" customHeight="1" x14ac:dyDescent="0.25">
      <c r="A4" s="9" t="s">
        <v>128</v>
      </c>
      <c r="B4" s="10" t="s">
        <v>485</v>
      </c>
    </row>
    <row r="5" spans="1:6" ht="71.25" customHeight="1" x14ac:dyDescent="0.25">
      <c r="A5" s="9" t="s">
        <v>486</v>
      </c>
      <c r="B5" s="10" t="s">
        <v>487</v>
      </c>
      <c r="F5" t="s">
        <v>488</v>
      </c>
    </row>
    <row r="6" spans="1:6" ht="74.25" customHeight="1" x14ac:dyDescent="0.25">
      <c r="A6" s="9" t="s">
        <v>86</v>
      </c>
      <c r="B6" s="10" t="s">
        <v>489</v>
      </c>
      <c r="F6" t="s">
        <v>490</v>
      </c>
    </row>
    <row r="7" spans="1:6" ht="76.5" customHeight="1" x14ac:dyDescent="0.25">
      <c r="A7" s="11" t="s">
        <v>491</v>
      </c>
      <c r="B7" s="12" t="s">
        <v>492</v>
      </c>
    </row>
    <row r="8" spans="1:6" ht="69" customHeight="1" x14ac:dyDescent="0.25">
      <c r="A8" s="11" t="s">
        <v>493</v>
      </c>
      <c r="B8" s="12" t="s">
        <v>494</v>
      </c>
    </row>
    <row r="9" spans="1:6" ht="73.5" customHeight="1" x14ac:dyDescent="0.25">
      <c r="A9" s="11" t="s">
        <v>495</v>
      </c>
      <c r="B9" s="12" t="s">
        <v>496</v>
      </c>
    </row>
  </sheetData>
  <mergeCells count="1">
    <mergeCell ref="A1:B1"/>
  </mergeCells>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0"/>
  <sheetViews>
    <sheetView zoomScale="75" zoomScaleNormal="75" workbookViewId="0">
      <selection activeCell="A7" sqref="A7:XFD8"/>
    </sheetView>
  </sheetViews>
  <sheetFormatPr baseColWidth="10" defaultColWidth="30" defaultRowHeight="15" x14ac:dyDescent="0.25"/>
  <cols>
    <col min="1" max="1" width="4.85546875" customWidth="1"/>
    <col min="2" max="2" width="10.85546875" customWidth="1"/>
    <col min="4" max="5" width="42.5703125" customWidth="1"/>
  </cols>
  <sheetData>
    <row r="4" spans="2:5" ht="21" customHeight="1" x14ac:dyDescent="0.25">
      <c r="B4" s="243" t="s">
        <v>497</v>
      </c>
      <c r="C4" s="243"/>
      <c r="D4" s="243"/>
      <c r="E4" s="243"/>
    </row>
    <row r="5" spans="2:5" x14ac:dyDescent="0.25">
      <c r="B5" s="13" t="s">
        <v>498</v>
      </c>
      <c r="C5" s="13" t="s">
        <v>499</v>
      </c>
      <c r="D5" s="13" t="s">
        <v>500</v>
      </c>
      <c r="E5" s="13" t="s">
        <v>501</v>
      </c>
    </row>
    <row r="6" spans="2:5" ht="28.5" customHeight="1" x14ac:dyDescent="0.25">
      <c r="B6" s="14">
        <v>1</v>
      </c>
      <c r="C6" s="15" t="s">
        <v>502</v>
      </c>
      <c r="D6" s="16" t="s">
        <v>503</v>
      </c>
      <c r="E6" s="17" t="s">
        <v>504</v>
      </c>
    </row>
    <row r="7" spans="2:5" s="125" customFormat="1" ht="28.5" customHeight="1" x14ac:dyDescent="0.25">
      <c r="B7" s="121">
        <v>2</v>
      </c>
      <c r="C7" s="122" t="s">
        <v>505</v>
      </c>
      <c r="D7" s="123" t="s">
        <v>506</v>
      </c>
      <c r="E7" s="124" t="s">
        <v>507</v>
      </c>
    </row>
    <row r="8" spans="2:5" s="125" customFormat="1" ht="28.5" customHeight="1" x14ac:dyDescent="0.25">
      <c r="B8" s="121">
        <v>3</v>
      </c>
      <c r="C8" s="122" t="s">
        <v>508</v>
      </c>
      <c r="D8" s="123" t="s">
        <v>509</v>
      </c>
      <c r="E8" s="124" t="s">
        <v>510</v>
      </c>
    </row>
    <row r="9" spans="2:5" ht="28.5" customHeight="1" x14ac:dyDescent="0.25">
      <c r="B9" s="18">
        <v>4</v>
      </c>
      <c r="C9" s="19" t="s">
        <v>511</v>
      </c>
      <c r="D9" s="20" t="s">
        <v>512</v>
      </c>
      <c r="E9" s="21" t="s">
        <v>513</v>
      </c>
    </row>
    <row r="10" spans="2:5" ht="28.5" customHeight="1" x14ac:dyDescent="0.25">
      <c r="B10" s="22">
        <v>5</v>
      </c>
      <c r="C10" s="23" t="s">
        <v>514</v>
      </c>
      <c r="D10" s="24" t="s">
        <v>515</v>
      </c>
      <c r="E10" s="25" t="s">
        <v>516</v>
      </c>
    </row>
  </sheetData>
  <mergeCells count="1">
    <mergeCell ref="B4:E4"/>
  </mergeCell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28"/>
  <sheetViews>
    <sheetView zoomScale="75" zoomScaleNormal="75" workbookViewId="0">
      <selection activeCell="B6" sqref="B6:B10"/>
    </sheetView>
  </sheetViews>
  <sheetFormatPr baseColWidth="10" defaultColWidth="11.140625" defaultRowHeight="15" x14ac:dyDescent="0.25"/>
  <cols>
    <col min="2" max="2" width="31.42578125" customWidth="1"/>
    <col min="3" max="3" width="8.5703125" style="26" customWidth="1"/>
    <col min="4" max="4" width="15.42578125" customWidth="1"/>
    <col min="5" max="5" width="79" customWidth="1"/>
  </cols>
  <sheetData>
    <row r="2" spans="2:5" ht="18.75" x14ac:dyDescent="0.3">
      <c r="B2" s="244" t="s">
        <v>517</v>
      </c>
      <c r="C2" s="244"/>
      <c r="D2" s="244"/>
      <c r="E2" s="244"/>
    </row>
    <row r="3" spans="2:5" ht="18.75" x14ac:dyDescent="0.3">
      <c r="B3" s="27"/>
      <c r="C3" s="28"/>
      <c r="D3" s="27"/>
      <c r="E3" s="27"/>
    </row>
    <row r="4" spans="2:5" ht="43.5" customHeight="1" x14ac:dyDescent="0.25">
      <c r="B4" s="29" t="s">
        <v>518</v>
      </c>
      <c r="C4" s="30" t="s">
        <v>519</v>
      </c>
      <c r="D4" s="29" t="s">
        <v>499</v>
      </c>
      <c r="E4" s="31" t="s">
        <v>520</v>
      </c>
    </row>
    <row r="5" spans="2:5" ht="3.75" customHeight="1" x14ac:dyDescent="0.3">
      <c r="B5" s="32"/>
      <c r="C5" s="33"/>
      <c r="D5" s="32"/>
      <c r="E5" s="32"/>
    </row>
    <row r="6" spans="2:5" ht="21" customHeight="1" x14ac:dyDescent="0.25">
      <c r="B6" s="245" t="s">
        <v>521</v>
      </c>
      <c r="C6" s="34">
        <v>1</v>
      </c>
      <c r="D6" s="35" t="s">
        <v>522</v>
      </c>
      <c r="E6" s="36" t="s">
        <v>523</v>
      </c>
    </row>
    <row r="7" spans="2:5" ht="21" customHeight="1" x14ac:dyDescent="0.25">
      <c r="B7" s="245"/>
      <c r="C7" s="37">
        <v>2</v>
      </c>
      <c r="D7" s="38" t="s">
        <v>524</v>
      </c>
      <c r="E7" s="39" t="s">
        <v>525</v>
      </c>
    </row>
    <row r="8" spans="2:5" ht="21" customHeight="1" x14ac:dyDescent="0.25">
      <c r="B8" s="245"/>
      <c r="C8" s="37">
        <v>3</v>
      </c>
      <c r="D8" s="38" t="s">
        <v>526</v>
      </c>
      <c r="E8" s="39" t="s">
        <v>527</v>
      </c>
    </row>
    <row r="9" spans="2:5" ht="21" customHeight="1" x14ac:dyDescent="0.25">
      <c r="B9" s="245"/>
      <c r="C9" s="37">
        <v>4</v>
      </c>
      <c r="D9" s="38" t="s">
        <v>528</v>
      </c>
      <c r="E9" s="39" t="s">
        <v>529</v>
      </c>
    </row>
    <row r="10" spans="2:5" ht="21" customHeight="1" x14ac:dyDescent="0.25">
      <c r="B10" s="245"/>
      <c r="C10" s="40">
        <v>5</v>
      </c>
      <c r="D10" s="41" t="s">
        <v>530</v>
      </c>
      <c r="E10" s="42" t="s">
        <v>531</v>
      </c>
    </row>
    <row r="11" spans="2:5" ht="5.25" customHeight="1" x14ac:dyDescent="0.25">
      <c r="B11" s="43"/>
      <c r="C11" s="44"/>
      <c r="D11" s="45"/>
      <c r="E11" s="46"/>
    </row>
    <row r="12" spans="2:5" ht="21" customHeight="1" x14ac:dyDescent="0.25">
      <c r="B12" s="245" t="s">
        <v>532</v>
      </c>
      <c r="C12" s="34">
        <v>1</v>
      </c>
      <c r="D12" s="35" t="s">
        <v>522</v>
      </c>
      <c r="E12" s="36" t="s">
        <v>533</v>
      </c>
    </row>
    <row r="13" spans="2:5" ht="21" customHeight="1" x14ac:dyDescent="0.25">
      <c r="B13" s="245"/>
      <c r="C13" s="37">
        <v>2</v>
      </c>
      <c r="D13" s="38" t="s">
        <v>524</v>
      </c>
      <c r="E13" s="39" t="s">
        <v>534</v>
      </c>
    </row>
    <row r="14" spans="2:5" ht="21" customHeight="1" x14ac:dyDescent="0.25">
      <c r="B14" s="245"/>
      <c r="C14" s="37">
        <v>3</v>
      </c>
      <c r="D14" s="38" t="s">
        <v>526</v>
      </c>
      <c r="E14" s="39" t="s">
        <v>535</v>
      </c>
    </row>
    <row r="15" spans="2:5" ht="21" customHeight="1" x14ac:dyDescent="0.25">
      <c r="B15" s="245"/>
      <c r="C15" s="37">
        <v>4</v>
      </c>
      <c r="D15" s="38" t="s">
        <v>528</v>
      </c>
      <c r="E15" s="39" t="s">
        <v>536</v>
      </c>
    </row>
    <row r="16" spans="2:5" ht="21" customHeight="1" x14ac:dyDescent="0.25">
      <c r="B16" s="245"/>
      <c r="C16" s="40">
        <v>5</v>
      </c>
      <c r="D16" s="41" t="s">
        <v>530</v>
      </c>
      <c r="E16" s="42" t="s">
        <v>537</v>
      </c>
    </row>
    <row r="17" spans="2:5" ht="5.25" customHeight="1" x14ac:dyDescent="0.25">
      <c r="B17" s="43"/>
      <c r="C17" s="44"/>
      <c r="D17" s="45"/>
      <c r="E17" s="46"/>
    </row>
    <row r="18" spans="2:5" ht="21" customHeight="1" x14ac:dyDescent="0.25">
      <c r="B18" s="245" t="s">
        <v>538</v>
      </c>
      <c r="C18" s="34">
        <v>1</v>
      </c>
      <c r="D18" s="35" t="s">
        <v>522</v>
      </c>
      <c r="E18" s="36" t="s">
        <v>539</v>
      </c>
    </row>
    <row r="19" spans="2:5" ht="21" customHeight="1" x14ac:dyDescent="0.25">
      <c r="B19" s="245"/>
      <c r="C19" s="37">
        <v>2</v>
      </c>
      <c r="D19" s="38" t="s">
        <v>524</v>
      </c>
      <c r="E19" s="39" t="s">
        <v>540</v>
      </c>
    </row>
    <row r="20" spans="2:5" ht="21" customHeight="1" x14ac:dyDescent="0.25">
      <c r="B20" s="245"/>
      <c r="C20" s="37">
        <v>3</v>
      </c>
      <c r="D20" s="38" t="s">
        <v>526</v>
      </c>
      <c r="E20" s="39" t="s">
        <v>541</v>
      </c>
    </row>
    <row r="21" spans="2:5" ht="21" customHeight="1" x14ac:dyDescent="0.25">
      <c r="B21" s="245"/>
      <c r="C21" s="37">
        <v>4</v>
      </c>
      <c r="D21" s="38" t="s">
        <v>528</v>
      </c>
      <c r="E21" s="39" t="s">
        <v>542</v>
      </c>
    </row>
    <row r="22" spans="2:5" ht="21" customHeight="1" x14ac:dyDescent="0.25">
      <c r="B22" s="245"/>
      <c r="C22" s="40">
        <v>5</v>
      </c>
      <c r="D22" s="41" t="s">
        <v>530</v>
      </c>
      <c r="E22" s="42" t="s">
        <v>543</v>
      </c>
    </row>
    <row r="23" spans="2:5" ht="5.25" customHeight="1" x14ac:dyDescent="0.25">
      <c r="B23" s="43"/>
      <c r="C23" s="44"/>
      <c r="D23" s="45"/>
      <c r="E23" s="46"/>
    </row>
    <row r="24" spans="2:5" ht="21" customHeight="1" x14ac:dyDescent="0.25">
      <c r="B24" s="245" t="s">
        <v>544</v>
      </c>
      <c r="C24" s="34">
        <v>1</v>
      </c>
      <c r="D24" s="35" t="s">
        <v>522</v>
      </c>
      <c r="E24" s="36" t="s">
        <v>545</v>
      </c>
    </row>
    <row r="25" spans="2:5" ht="21" customHeight="1" x14ac:dyDescent="0.25">
      <c r="B25" s="245"/>
      <c r="C25" s="37">
        <v>2</v>
      </c>
      <c r="D25" s="38" t="s">
        <v>524</v>
      </c>
      <c r="E25" s="39" t="s">
        <v>546</v>
      </c>
    </row>
    <row r="26" spans="2:5" ht="21" customHeight="1" x14ac:dyDescent="0.25">
      <c r="B26" s="245"/>
      <c r="C26" s="37">
        <v>3</v>
      </c>
      <c r="D26" s="38" t="s">
        <v>526</v>
      </c>
      <c r="E26" s="39" t="s">
        <v>547</v>
      </c>
    </row>
    <row r="27" spans="2:5" ht="21" customHeight="1" x14ac:dyDescent="0.25">
      <c r="B27" s="245"/>
      <c r="C27" s="37">
        <v>4</v>
      </c>
      <c r="D27" s="38" t="s">
        <v>528</v>
      </c>
      <c r="E27" s="39" t="s">
        <v>548</v>
      </c>
    </row>
    <row r="28" spans="2:5" ht="21" customHeight="1" x14ac:dyDescent="0.25">
      <c r="B28" s="245"/>
      <c r="C28" s="40">
        <v>5</v>
      </c>
      <c r="D28" s="41" t="s">
        <v>530</v>
      </c>
      <c r="E28" s="42" t="s">
        <v>549</v>
      </c>
    </row>
  </sheetData>
  <mergeCells count="5">
    <mergeCell ref="B2:E2"/>
    <mergeCell ref="B6:B10"/>
    <mergeCell ref="B12:B16"/>
    <mergeCell ref="B18:B22"/>
    <mergeCell ref="B24:B28"/>
  </mergeCells>
  <pageMargins left="0.7" right="0.7" top="0.75" bottom="0.75" header="0.511811023622047" footer="0.511811023622047"/>
  <pageSetup paperSize="9" orientation="portrait" horizontalDpi="300" verticalDpi="30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zoomScale="75" zoomScaleNormal="75" workbookViewId="0">
      <selection activeCell="J9" sqref="J9"/>
    </sheetView>
  </sheetViews>
  <sheetFormatPr baseColWidth="10" defaultColWidth="11.140625" defaultRowHeight="15" x14ac:dyDescent="0.25"/>
  <cols>
    <col min="2" max="2" width="18.5703125" customWidth="1"/>
    <col min="3" max="7" width="13.85546875" customWidth="1"/>
    <col min="12" max="13" width="7.28515625" customWidth="1"/>
  </cols>
  <sheetData>
    <row r="1" spans="2:7" ht="23.25" x14ac:dyDescent="0.35">
      <c r="B1" s="246" t="s">
        <v>550</v>
      </c>
      <c r="C1" s="246"/>
      <c r="D1" s="246"/>
      <c r="E1" s="246"/>
      <c r="F1" s="246"/>
      <c r="G1" s="246"/>
    </row>
    <row r="2" spans="2:7" ht="18.75" customHeight="1" x14ac:dyDescent="0.25">
      <c r="B2" s="47"/>
      <c r="C2" s="247" t="s">
        <v>27</v>
      </c>
      <c r="D2" s="247"/>
      <c r="E2" s="247"/>
      <c r="F2" s="247"/>
      <c r="G2" s="247"/>
    </row>
    <row r="3" spans="2:7" ht="37.5" x14ac:dyDescent="0.25">
      <c r="B3" s="48" t="s">
        <v>25</v>
      </c>
      <c r="C3" s="49" t="s">
        <v>551</v>
      </c>
      <c r="D3" s="49" t="s">
        <v>552</v>
      </c>
      <c r="E3" s="49" t="s">
        <v>553</v>
      </c>
      <c r="F3" s="49" t="s">
        <v>554</v>
      </c>
      <c r="G3" s="49" t="s">
        <v>555</v>
      </c>
    </row>
    <row r="4" spans="2:7" x14ac:dyDescent="0.25">
      <c r="B4" s="248" t="s">
        <v>556</v>
      </c>
      <c r="C4" s="249">
        <v>1</v>
      </c>
      <c r="D4" s="250">
        <v>2</v>
      </c>
      <c r="E4" s="249">
        <v>3</v>
      </c>
      <c r="F4" s="249">
        <v>4</v>
      </c>
      <c r="G4" s="251">
        <v>5</v>
      </c>
    </row>
    <row r="5" spans="2:7" x14ac:dyDescent="0.25">
      <c r="B5" s="248"/>
      <c r="C5" s="249"/>
      <c r="D5" s="250"/>
      <c r="E5" s="249"/>
      <c r="F5" s="249"/>
      <c r="G5" s="251"/>
    </row>
    <row r="6" spans="2:7" x14ac:dyDescent="0.25">
      <c r="B6" s="248"/>
      <c r="C6" s="249"/>
      <c r="D6" s="250"/>
      <c r="E6" s="249"/>
      <c r="F6" s="249"/>
      <c r="G6" s="251"/>
    </row>
    <row r="7" spans="2:7" x14ac:dyDescent="0.25">
      <c r="B7" s="248" t="s">
        <v>557</v>
      </c>
      <c r="C7" s="249">
        <v>2</v>
      </c>
      <c r="D7" s="250">
        <v>4</v>
      </c>
      <c r="E7" s="251">
        <v>6</v>
      </c>
      <c r="F7" s="251">
        <v>8</v>
      </c>
      <c r="G7" s="252">
        <v>10</v>
      </c>
    </row>
    <row r="8" spans="2:7" x14ac:dyDescent="0.25">
      <c r="B8" s="248"/>
      <c r="C8" s="249"/>
      <c r="D8" s="250"/>
      <c r="E8" s="251"/>
      <c r="F8" s="251"/>
      <c r="G8" s="252"/>
    </row>
    <row r="9" spans="2:7" x14ac:dyDescent="0.25">
      <c r="B9" s="248"/>
      <c r="C9" s="249"/>
      <c r="D9" s="250"/>
      <c r="E9" s="251"/>
      <c r="F9" s="251"/>
      <c r="G9" s="252"/>
    </row>
    <row r="10" spans="2:7" x14ac:dyDescent="0.25">
      <c r="B10" s="248" t="s">
        <v>558</v>
      </c>
      <c r="C10" s="249">
        <v>3</v>
      </c>
      <c r="D10" s="251">
        <v>6</v>
      </c>
      <c r="E10" s="253">
        <v>9</v>
      </c>
      <c r="F10" s="252">
        <v>12</v>
      </c>
      <c r="G10" s="254">
        <v>16</v>
      </c>
    </row>
    <row r="11" spans="2:7" x14ac:dyDescent="0.25">
      <c r="B11" s="248"/>
      <c r="C11" s="249"/>
      <c r="D11" s="251"/>
      <c r="E11" s="253"/>
      <c r="F11" s="252"/>
      <c r="G11" s="254"/>
    </row>
    <row r="12" spans="2:7" x14ac:dyDescent="0.25">
      <c r="B12" s="248"/>
      <c r="C12" s="249"/>
      <c r="D12" s="251"/>
      <c r="E12" s="253"/>
      <c r="F12" s="252"/>
      <c r="G12" s="254"/>
    </row>
    <row r="13" spans="2:7" x14ac:dyDescent="0.25">
      <c r="B13" s="248" t="s">
        <v>559</v>
      </c>
      <c r="C13" s="257">
        <v>4</v>
      </c>
      <c r="D13" s="253">
        <v>8</v>
      </c>
      <c r="E13" s="255">
        <v>12</v>
      </c>
      <c r="F13" s="254">
        <v>16</v>
      </c>
      <c r="G13" s="254">
        <v>20</v>
      </c>
    </row>
    <row r="14" spans="2:7" x14ac:dyDescent="0.25">
      <c r="B14" s="248"/>
      <c r="C14" s="257"/>
      <c r="D14" s="253"/>
      <c r="E14" s="255"/>
      <c r="F14" s="254"/>
      <c r="G14" s="254"/>
    </row>
    <row r="15" spans="2:7" x14ac:dyDescent="0.25">
      <c r="B15" s="248"/>
      <c r="C15" s="257"/>
      <c r="D15" s="253"/>
      <c r="E15" s="255"/>
      <c r="F15" s="254"/>
      <c r="G15" s="254"/>
    </row>
    <row r="16" spans="2:7" x14ac:dyDescent="0.25">
      <c r="B16" s="248" t="s">
        <v>560</v>
      </c>
      <c r="C16" s="253">
        <v>5</v>
      </c>
      <c r="D16" s="255">
        <v>10</v>
      </c>
      <c r="E16" s="256">
        <v>16</v>
      </c>
      <c r="F16" s="254">
        <v>20</v>
      </c>
      <c r="G16" s="254">
        <v>25</v>
      </c>
    </row>
    <row r="17" spans="2:7" x14ac:dyDescent="0.25">
      <c r="B17" s="248"/>
      <c r="C17" s="253"/>
      <c r="D17" s="255"/>
      <c r="E17" s="256"/>
      <c r="F17" s="254"/>
      <c r="G17" s="254"/>
    </row>
    <row r="18" spans="2:7" x14ac:dyDescent="0.25">
      <c r="B18" s="248"/>
      <c r="C18" s="253"/>
      <c r="D18" s="255"/>
      <c r="E18" s="256"/>
      <c r="F18" s="254"/>
      <c r="G18" s="254"/>
    </row>
    <row r="21" spans="2:7" s="26" customFormat="1" ht="24" customHeight="1" x14ac:dyDescent="0.25">
      <c r="B21" s="258" t="s">
        <v>550</v>
      </c>
      <c r="C21" s="258"/>
      <c r="D21" s="258"/>
      <c r="E21" s="258"/>
      <c r="F21" s="50" t="s">
        <v>561</v>
      </c>
      <c r="G21" s="50" t="s">
        <v>562</v>
      </c>
    </row>
    <row r="22" spans="2:7" s="26" customFormat="1" ht="24" customHeight="1" x14ac:dyDescent="0.25">
      <c r="B22" s="259" t="s">
        <v>563</v>
      </c>
      <c r="C22" s="259"/>
      <c r="D22" s="259"/>
      <c r="E22" s="259"/>
      <c r="F22" s="51">
        <v>1</v>
      </c>
      <c r="G22" s="51">
        <v>4</v>
      </c>
    </row>
    <row r="23" spans="2:7" s="26" customFormat="1" ht="24" customHeight="1" x14ac:dyDescent="0.25">
      <c r="B23" s="260" t="s">
        <v>564</v>
      </c>
      <c r="C23" s="260"/>
      <c r="D23" s="260"/>
      <c r="E23" s="260"/>
      <c r="F23" s="52">
        <v>5</v>
      </c>
      <c r="G23" s="52">
        <v>9</v>
      </c>
    </row>
    <row r="24" spans="2:7" s="26" customFormat="1" ht="24" customHeight="1" x14ac:dyDescent="0.25">
      <c r="B24" s="261" t="s">
        <v>565</v>
      </c>
      <c r="C24" s="261"/>
      <c r="D24" s="261"/>
      <c r="E24" s="261"/>
      <c r="F24" s="53">
        <v>10</v>
      </c>
      <c r="G24" s="53">
        <v>15</v>
      </c>
    </row>
    <row r="25" spans="2:7" s="26" customFormat="1" ht="24" customHeight="1" x14ac:dyDescent="0.25">
      <c r="B25" s="262" t="s">
        <v>566</v>
      </c>
      <c r="C25" s="262"/>
      <c r="D25" s="262"/>
      <c r="E25" s="262"/>
      <c r="F25" s="54">
        <v>16</v>
      </c>
      <c r="G25" s="54">
        <v>25</v>
      </c>
    </row>
  </sheetData>
  <mergeCells count="37">
    <mergeCell ref="B21:E21"/>
    <mergeCell ref="B22:E22"/>
    <mergeCell ref="B23:E23"/>
    <mergeCell ref="B24:E24"/>
    <mergeCell ref="B25:E25"/>
    <mergeCell ref="G13:G15"/>
    <mergeCell ref="B16:B18"/>
    <mergeCell ref="C16:C18"/>
    <mergeCell ref="D16:D18"/>
    <mergeCell ref="E16:E18"/>
    <mergeCell ref="F16:F18"/>
    <mergeCell ref="G16:G18"/>
    <mergeCell ref="B13:B15"/>
    <mergeCell ref="C13:C15"/>
    <mergeCell ref="D13:D15"/>
    <mergeCell ref="E13:E15"/>
    <mergeCell ref="F13:F15"/>
    <mergeCell ref="G7:G9"/>
    <mergeCell ref="B10:B12"/>
    <mergeCell ref="C10:C12"/>
    <mergeCell ref="D10:D12"/>
    <mergeCell ref="E10:E12"/>
    <mergeCell ref="F10:F12"/>
    <mergeCell ref="G10:G12"/>
    <mergeCell ref="B7:B9"/>
    <mergeCell ref="C7:C9"/>
    <mergeCell ref="D7:D9"/>
    <mergeCell ref="E7:E9"/>
    <mergeCell ref="F7:F9"/>
    <mergeCell ref="B1:G1"/>
    <mergeCell ref="C2:G2"/>
    <mergeCell ref="B4:B6"/>
    <mergeCell ref="C4:C6"/>
    <mergeCell ref="D4:D6"/>
    <mergeCell ref="E4:E6"/>
    <mergeCell ref="F4:F6"/>
    <mergeCell ref="G4:G6"/>
  </mergeCells>
  <pageMargins left="0.7" right="0.7" top="0.75" bottom="0.75" header="0.511811023622047" footer="0.511811023622047"/>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801</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MATRIZ DE RIESGOS</vt:lpstr>
      <vt:lpstr>TIPO DE RIESGO</vt:lpstr>
      <vt:lpstr>AMENAZAS</vt:lpstr>
      <vt:lpstr>VULNERABILIDADES</vt:lpstr>
      <vt:lpstr>CONTEXTO </vt:lpstr>
      <vt:lpstr>CLASIFICACIÓN DEL RIESGO</vt:lpstr>
      <vt:lpstr>PROBABILIDAD</vt:lpstr>
      <vt:lpstr>IMPACTO</vt:lpstr>
      <vt:lpstr>VALORACIÓN DEL RIESGO</vt:lpstr>
      <vt:lpstr>PLAN DE TRATAMIENTO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Usuario</cp:lastModifiedBy>
  <cp:revision>95</cp:revision>
  <cp:lastPrinted>2025-01-21T15:14:44Z</cp:lastPrinted>
  <dcterms:created xsi:type="dcterms:W3CDTF">2018-11-26T15:01:30Z</dcterms:created>
  <dcterms:modified xsi:type="dcterms:W3CDTF">2025-01-30T13:39:07Z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0x0101004341F7002CF86646B3EA2D1B23CF83C3</vt:lpwstr>
  </property>
</Properties>
</file>